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wwu\Desktop\性別統計相關\115性別\11智慧財產局(性平處)\"/>
    </mc:Choice>
  </mc:AlternateContent>
  <xr:revisionPtr revIDLastSave="0" documentId="8_{B0681220-6C05-4754-96AE-86244F41B8CA}" xr6:coauthVersionLast="47" xr6:coauthVersionMax="47" xr10:uidLastSave="{00000000-0000-0000-0000-000000000000}"/>
  <bookViews>
    <workbookView xWindow="3330" yWindow="1215" windowWidth="22455" windowHeight="14055"/>
  </bookViews>
  <sheets>
    <sheet name="各年度(113-114)" sheetId="1" r:id="rId1"/>
    <sheet name="各年度(98-114)" sheetId="2" r:id="rId2"/>
    <sheet name="114年" sheetId="3" r:id="rId3"/>
    <sheet name="113年" sheetId="4" r:id="rId4"/>
    <sheet name="112年" sheetId="5" r:id="rId5"/>
    <sheet name="111年" sheetId="6" r:id="rId6"/>
    <sheet name="110年" sheetId="7" r:id="rId7"/>
    <sheet name="109年" sheetId="8" r:id="rId8"/>
    <sheet name="108年" sheetId="9" r:id="rId9"/>
    <sheet name="107年" sheetId="10" r:id="rId10"/>
    <sheet name="106年" sheetId="11" r:id="rId11"/>
    <sheet name="105年" sheetId="12" r:id="rId12"/>
    <sheet name="104年" sheetId="13" r:id="rId13"/>
    <sheet name="103年" sheetId="14" r:id="rId14"/>
    <sheet name="102年" sheetId="15" r:id="rId15"/>
    <sheet name="101年" sheetId="16" r:id="rId16"/>
    <sheet name="100年" sheetId="17" r:id="rId17"/>
    <sheet name="99年" sheetId="18" r:id="rId18"/>
    <sheet name="98年" sheetId="19" r:id="rId19"/>
  </sheet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2" i="2" l="1"/>
  <c r="D52" i="2"/>
  <c r="E51" i="2"/>
  <c r="D51" i="2"/>
  <c r="E49" i="2"/>
  <c r="D49" i="2"/>
  <c r="E48" i="2"/>
  <c r="D48" i="2"/>
  <c r="E47" i="2"/>
  <c r="D47" i="2"/>
  <c r="E46" i="2"/>
  <c r="D46" i="2"/>
  <c r="E45" i="2"/>
  <c r="D45" i="2"/>
  <c r="D43" i="2"/>
  <c r="D42" i="2"/>
  <c r="D39" i="2"/>
  <c r="D36" i="2"/>
  <c r="Q10" i="19"/>
  <c r="O10" i="19"/>
  <c r="M10" i="19"/>
  <c r="K10" i="19"/>
  <c r="I10" i="19"/>
  <c r="G10" i="19"/>
  <c r="E10" i="19"/>
  <c r="B10" i="19"/>
  <c r="D55" i="2" s="1"/>
  <c r="Q9" i="19"/>
  <c r="Q8" i="19" s="1"/>
  <c r="O9" i="19"/>
  <c r="O8" i="19" s="1"/>
  <c r="M9" i="19"/>
  <c r="M8" i="19" s="1"/>
  <c r="K9" i="19"/>
  <c r="K8" i="19" s="1"/>
  <c r="I9" i="19"/>
  <c r="G9" i="19"/>
  <c r="E9" i="19"/>
  <c r="B9" i="19"/>
  <c r="B8" i="19" s="1"/>
  <c r="D53" i="2" s="1"/>
  <c r="P8" i="19"/>
  <c r="N8" i="19"/>
  <c r="L8" i="19"/>
  <c r="J8" i="19"/>
  <c r="I8" i="19"/>
  <c r="H8" i="19"/>
  <c r="G8" i="19"/>
  <c r="F8" i="19"/>
  <c r="E8" i="19"/>
  <c r="D8" i="19"/>
  <c r="B7" i="19"/>
  <c r="O8" i="18"/>
  <c r="N8" i="18"/>
  <c r="M8" i="18"/>
  <c r="L8" i="18"/>
  <c r="K8" i="18"/>
  <c r="J8" i="18"/>
  <c r="I8" i="18"/>
  <c r="H8" i="18"/>
  <c r="G8" i="18"/>
  <c r="F8" i="18"/>
  <c r="E8" i="18"/>
  <c r="D8" i="18"/>
  <c r="C8" i="18"/>
  <c r="E50" i="2" s="1"/>
  <c r="B8" i="18"/>
  <c r="D50" i="2" s="1"/>
  <c r="O8" i="17"/>
  <c r="N8" i="17"/>
  <c r="M8" i="17"/>
  <c r="L8" i="17"/>
  <c r="K8" i="17"/>
  <c r="J8" i="17"/>
  <c r="I8" i="17"/>
  <c r="H8" i="17"/>
  <c r="G8" i="17"/>
  <c r="F8" i="17"/>
  <c r="E8" i="17"/>
  <c r="D8" i="17"/>
  <c r="C8" i="17"/>
  <c r="B8" i="17"/>
  <c r="O6" i="16"/>
  <c r="N6" i="16"/>
  <c r="M6" i="16"/>
  <c r="L6" i="16"/>
  <c r="K6" i="16"/>
  <c r="J6" i="16"/>
  <c r="I6" i="16"/>
  <c r="H6" i="16"/>
  <c r="G6" i="16"/>
  <c r="F6" i="16"/>
  <c r="E6" i="16"/>
  <c r="D6" i="16"/>
  <c r="C6" i="16"/>
  <c r="E44" i="2" s="1"/>
  <c r="B6" i="16"/>
  <c r="D44" i="2" s="1"/>
  <c r="Q8" i="15"/>
  <c r="I8" i="15"/>
  <c r="G8" i="15"/>
  <c r="B8" i="15"/>
  <c r="C8" i="15" s="1"/>
  <c r="E43" i="2" s="1"/>
  <c r="Q7" i="15"/>
  <c r="Q6" i="15" s="1"/>
  <c r="O7" i="15"/>
  <c r="O6" i="15" s="1"/>
  <c r="M7" i="15"/>
  <c r="M6" i="15" s="1"/>
  <c r="K7" i="15"/>
  <c r="K6" i="15" s="1"/>
  <c r="I7" i="15"/>
  <c r="I6" i="15" s="1"/>
  <c r="G7" i="15"/>
  <c r="G6" i="15" s="1"/>
  <c r="E7" i="15"/>
  <c r="E6" i="15" s="1"/>
  <c r="B7" i="15"/>
  <c r="C7" i="15" s="1"/>
  <c r="P6" i="15"/>
  <c r="N6" i="15"/>
  <c r="O8" i="15" s="1"/>
  <c r="L6" i="15"/>
  <c r="M8" i="15" s="1"/>
  <c r="J6" i="15"/>
  <c r="K8" i="15" s="1"/>
  <c r="H6" i="15"/>
  <c r="F6" i="15"/>
  <c r="D6" i="15"/>
  <c r="E8" i="15" s="1"/>
  <c r="B6" i="15"/>
  <c r="D41" i="2" s="1"/>
  <c r="B5" i="15"/>
  <c r="O8" i="14"/>
  <c r="B8" i="14"/>
  <c r="D40" i="2" s="1"/>
  <c r="K7" i="14"/>
  <c r="B7" i="14"/>
  <c r="N6" i="14"/>
  <c r="O7" i="14" s="1"/>
  <c r="O6" i="14" s="1"/>
  <c r="L6" i="14"/>
  <c r="M8" i="14" s="1"/>
  <c r="J6" i="14"/>
  <c r="K8" i="14" s="1"/>
  <c r="K6" i="14" s="1"/>
  <c r="H6" i="14"/>
  <c r="I8" i="14" s="1"/>
  <c r="F6" i="14"/>
  <c r="G8" i="14" s="1"/>
  <c r="D6" i="14"/>
  <c r="E8" i="14" s="1"/>
  <c r="B6" i="14"/>
  <c r="C8" i="14" s="1"/>
  <c r="E40" i="2" s="1"/>
  <c r="B5" i="14"/>
  <c r="K8" i="13"/>
  <c r="B8" i="13"/>
  <c r="C8" i="13" s="1"/>
  <c r="E37" i="2" s="1"/>
  <c r="O7" i="13"/>
  <c r="M7" i="13"/>
  <c r="B7" i="13"/>
  <c r="C7" i="13" s="1"/>
  <c r="N6" i="13"/>
  <c r="O8" i="13" s="1"/>
  <c r="L6" i="13"/>
  <c r="M8" i="13" s="1"/>
  <c r="J6" i="13"/>
  <c r="K7" i="13" s="1"/>
  <c r="K6" i="13" s="1"/>
  <c r="H6" i="13"/>
  <c r="I7" i="13" s="1"/>
  <c r="F6" i="13"/>
  <c r="G7" i="13" s="1"/>
  <c r="D6" i="13"/>
  <c r="E7" i="13" s="1"/>
  <c r="B6" i="13"/>
  <c r="D35" i="2" s="1"/>
  <c r="B5" i="13"/>
  <c r="M8" i="12"/>
  <c r="K8" i="12"/>
  <c r="B8" i="12"/>
  <c r="D34" i="2" s="1"/>
  <c r="K7" i="12"/>
  <c r="K6" i="12" s="1"/>
  <c r="I7" i="12"/>
  <c r="I6" i="12" s="1"/>
  <c r="G7" i="12"/>
  <c r="G6" i="12" s="1"/>
  <c r="B7" i="12"/>
  <c r="B6" i="12" s="1"/>
  <c r="D32" i="2" s="1"/>
  <c r="N6" i="12"/>
  <c r="O8" i="12" s="1"/>
  <c r="L6" i="12"/>
  <c r="M7" i="12" s="1"/>
  <c r="M6" i="12" s="1"/>
  <c r="J6" i="12"/>
  <c r="H6" i="12"/>
  <c r="I8" i="12" s="1"/>
  <c r="F6" i="12"/>
  <c r="G8" i="12" s="1"/>
  <c r="D6" i="12"/>
  <c r="E8" i="12" s="1"/>
  <c r="B5" i="12"/>
  <c r="I8" i="11"/>
  <c r="G8" i="11"/>
  <c r="E8" i="11"/>
  <c r="B8" i="11"/>
  <c r="B6" i="11" s="1"/>
  <c r="M7" i="11"/>
  <c r="B7" i="11"/>
  <c r="C7" i="11" s="1"/>
  <c r="L6" i="11"/>
  <c r="M8" i="11" s="1"/>
  <c r="J6" i="11"/>
  <c r="K7" i="11" s="1"/>
  <c r="H6" i="11"/>
  <c r="I7" i="11" s="1"/>
  <c r="I6" i="11" s="1"/>
  <c r="F6" i="11"/>
  <c r="G7" i="11" s="1"/>
  <c r="G6" i="11" s="1"/>
  <c r="D6" i="11"/>
  <c r="E7" i="11" s="1"/>
  <c r="E6" i="11" s="1"/>
  <c r="B5" i="11"/>
  <c r="K6" i="10"/>
  <c r="J6" i="10"/>
  <c r="I6" i="10"/>
  <c r="H6" i="10"/>
  <c r="G6" i="10"/>
  <c r="F6" i="10"/>
  <c r="E6" i="10"/>
  <c r="D6" i="10"/>
  <c r="C6" i="10"/>
  <c r="B6" i="10"/>
  <c r="B5" i="10"/>
  <c r="L8" i="9"/>
  <c r="M8" i="9" s="1"/>
  <c r="H8" i="9"/>
  <c r="F8" i="9"/>
  <c r="G8" i="9" s="1"/>
  <c r="B8" i="9"/>
  <c r="L7" i="9"/>
  <c r="M7" i="9" s="1"/>
  <c r="M6" i="9" s="1"/>
  <c r="H7" i="9"/>
  <c r="I7" i="9" s="1"/>
  <c r="I6" i="9" s="1"/>
  <c r="F7" i="9"/>
  <c r="G7" i="9" s="1"/>
  <c r="G6" i="9" s="1"/>
  <c r="B7" i="9"/>
  <c r="B6" i="9" s="1"/>
  <c r="L6" i="9"/>
  <c r="J6" i="9"/>
  <c r="K7" i="9" s="1"/>
  <c r="H6" i="9"/>
  <c r="I8" i="9" s="1"/>
  <c r="F6" i="9"/>
  <c r="D6" i="9"/>
  <c r="E7" i="9" s="1"/>
  <c r="K8" i="8"/>
  <c r="I8" i="8"/>
  <c r="G8" i="8"/>
  <c r="E8" i="8"/>
  <c r="B8" i="8"/>
  <c r="C8" i="8" s="1"/>
  <c r="K7" i="8"/>
  <c r="I7" i="8"/>
  <c r="G7" i="8"/>
  <c r="G6" i="8" s="1"/>
  <c r="E7" i="8"/>
  <c r="E6" i="8" s="1"/>
  <c r="B7" i="8"/>
  <c r="C7" i="8" s="1"/>
  <c r="L6" i="8"/>
  <c r="M7" i="8" s="1"/>
  <c r="K6" i="8"/>
  <c r="I6" i="8"/>
  <c r="H6" i="8"/>
  <c r="F6" i="8"/>
  <c r="D6" i="8"/>
  <c r="B6" i="8"/>
  <c r="M8" i="7"/>
  <c r="I8" i="7"/>
  <c r="G8" i="7"/>
  <c r="B8" i="7"/>
  <c r="M7" i="7"/>
  <c r="M6" i="7" s="1"/>
  <c r="K7" i="7"/>
  <c r="I7" i="7"/>
  <c r="I6" i="7" s="1"/>
  <c r="G7" i="7"/>
  <c r="G6" i="7" s="1"/>
  <c r="E7" i="7"/>
  <c r="B7" i="7"/>
  <c r="L6" i="7"/>
  <c r="J6" i="7"/>
  <c r="H6" i="7"/>
  <c r="F6" i="7"/>
  <c r="D6" i="7"/>
  <c r="E8" i="7" s="1"/>
  <c r="I9" i="6"/>
  <c r="G9" i="6"/>
  <c r="E9" i="6"/>
  <c r="B9" i="6"/>
  <c r="C9" i="6" s="1"/>
  <c r="I8" i="6"/>
  <c r="I7" i="6" s="1"/>
  <c r="G8" i="6"/>
  <c r="G7" i="6" s="1"/>
  <c r="E8" i="6"/>
  <c r="E7" i="6" s="1"/>
  <c r="C8" i="6"/>
  <c r="B8" i="6"/>
  <c r="H7" i="6"/>
  <c r="F7" i="6"/>
  <c r="D7" i="6"/>
  <c r="B7" i="6"/>
  <c r="I9" i="5"/>
  <c r="B9" i="5"/>
  <c r="I8" i="5"/>
  <c r="G8" i="5"/>
  <c r="E8" i="5"/>
  <c r="B8" i="5"/>
  <c r="I7" i="5"/>
  <c r="H7" i="5"/>
  <c r="F7" i="5"/>
  <c r="G9" i="5" s="1"/>
  <c r="D7" i="5"/>
  <c r="E9" i="5" s="1"/>
  <c r="I11" i="4"/>
  <c r="G11" i="4"/>
  <c r="E11" i="4"/>
  <c r="C11" i="4"/>
  <c r="I10" i="4"/>
  <c r="G10" i="4"/>
  <c r="E10" i="4"/>
  <c r="C10" i="4"/>
  <c r="I9" i="4"/>
  <c r="G9" i="4"/>
  <c r="G8" i="4" s="1"/>
  <c r="E9" i="4"/>
  <c r="E8" i="4" s="1"/>
  <c r="C9" i="4"/>
  <c r="C8" i="4" s="1"/>
  <c r="I8" i="4"/>
  <c r="B11" i="3"/>
  <c r="C11" i="3" s="1"/>
  <c r="L10" i="3"/>
  <c r="K10" i="3"/>
  <c r="J10" i="3"/>
  <c r="I10" i="3"/>
  <c r="G10" i="3"/>
  <c r="B10" i="3"/>
  <c r="C10" i="3" s="1"/>
  <c r="L9" i="3"/>
  <c r="K9" i="3"/>
  <c r="J9" i="3"/>
  <c r="I9" i="3"/>
  <c r="I8" i="3" s="1"/>
  <c r="G9" i="3"/>
  <c r="G8" i="3" s="1"/>
  <c r="E9" i="3"/>
  <c r="E8" i="3" s="1"/>
  <c r="C9" i="3"/>
  <c r="B9" i="3"/>
  <c r="H8" i="3"/>
  <c r="F8" i="3"/>
  <c r="D8" i="3"/>
  <c r="E10" i="3" s="1"/>
  <c r="B8" i="3"/>
  <c r="E22" i="2"/>
  <c r="D20" i="2"/>
  <c r="E21" i="2" s="1"/>
  <c r="D17" i="2"/>
  <c r="E19" i="2" s="1"/>
  <c r="D14" i="2"/>
  <c r="E15" i="2" s="1"/>
  <c r="D11" i="2"/>
  <c r="E13" i="2" s="1"/>
  <c r="E10" i="2"/>
  <c r="E9" i="2"/>
  <c r="E8" i="2"/>
  <c r="E7" i="2"/>
  <c r="E6" i="2"/>
  <c r="E5" i="2"/>
  <c r="E3" i="2" s="1"/>
  <c r="E4" i="2"/>
  <c r="O11" i="1"/>
  <c r="M11" i="1"/>
  <c r="K11" i="1"/>
  <c r="I11" i="1"/>
  <c r="G11" i="1"/>
  <c r="E11" i="1"/>
  <c r="O10" i="1"/>
  <c r="M10" i="1"/>
  <c r="K10" i="1"/>
  <c r="I10" i="1"/>
  <c r="G10" i="1"/>
  <c r="E10" i="1"/>
  <c r="O9" i="1"/>
  <c r="M9" i="1"/>
  <c r="K9" i="1"/>
  <c r="I9" i="1"/>
  <c r="G9" i="1"/>
  <c r="E9" i="1"/>
  <c r="E8" i="1" s="1"/>
  <c r="O8" i="1"/>
  <c r="M8" i="1"/>
  <c r="K8" i="1"/>
  <c r="I8" i="1"/>
  <c r="G8" i="1"/>
  <c r="D7" i="1"/>
  <c r="E7" i="1" s="1"/>
  <c r="M6" i="1"/>
  <c r="K6" i="1"/>
  <c r="D6" i="1"/>
  <c r="I6" i="1" s="1"/>
  <c r="D5" i="1"/>
  <c r="I5" i="1" s="1"/>
  <c r="J4" i="1"/>
  <c r="K4" i="1" s="1"/>
  <c r="H4" i="1"/>
  <c r="I4" i="1" s="1"/>
  <c r="F4" i="1"/>
  <c r="G4" i="1" s="1"/>
  <c r="D4" i="1"/>
  <c r="M4" i="1" s="1"/>
  <c r="E42" i="2" l="1"/>
  <c r="C6" i="15"/>
  <c r="E41" i="2" s="1"/>
  <c r="C8" i="9"/>
  <c r="C6" i="8"/>
  <c r="G7" i="5"/>
  <c r="C9" i="5"/>
  <c r="C8" i="5"/>
  <c r="C7" i="5" s="1"/>
  <c r="E7" i="5"/>
  <c r="C6" i="11"/>
  <c r="M6" i="11"/>
  <c r="C7" i="7"/>
  <c r="E6" i="7"/>
  <c r="E36" i="2"/>
  <c r="C6" i="13"/>
  <c r="E35" i="2" s="1"/>
  <c r="C8" i="3"/>
  <c r="M6" i="13"/>
  <c r="C7" i="6"/>
  <c r="O6" i="13"/>
  <c r="C8" i="11"/>
  <c r="D37" i="2"/>
  <c r="C7" i="12"/>
  <c r="E8" i="13"/>
  <c r="E6" i="13" s="1"/>
  <c r="E17" i="2"/>
  <c r="E7" i="12"/>
  <c r="E6" i="12" s="1"/>
  <c r="G8" i="13"/>
  <c r="G6" i="13" s="1"/>
  <c r="C10" i="19"/>
  <c r="E55" i="2" s="1"/>
  <c r="E16" i="2"/>
  <c r="E14" i="2" s="1"/>
  <c r="D38" i="2"/>
  <c r="E18" i="2"/>
  <c r="K8" i="11"/>
  <c r="K6" i="11" s="1"/>
  <c r="I8" i="13"/>
  <c r="I6" i="13" s="1"/>
  <c r="C7" i="14"/>
  <c r="K8" i="9"/>
  <c r="K6" i="9" s="1"/>
  <c r="E7" i="14"/>
  <c r="E6" i="14" s="1"/>
  <c r="G7" i="14"/>
  <c r="G6" i="14" s="1"/>
  <c r="B6" i="7"/>
  <c r="C8" i="7" s="1"/>
  <c r="I7" i="14"/>
  <c r="I6" i="14" s="1"/>
  <c r="O7" i="12"/>
  <c r="O6" i="12" s="1"/>
  <c r="E5" i="1"/>
  <c r="C7" i="9"/>
  <c r="C6" i="9" s="1"/>
  <c r="B7" i="5"/>
  <c r="M5" i="1"/>
  <c r="D54" i="2"/>
  <c r="E6" i="1"/>
  <c r="M8" i="8"/>
  <c r="M6" i="8" s="1"/>
  <c r="G5" i="1"/>
  <c r="K5" i="1"/>
  <c r="G6" i="1"/>
  <c r="E12" i="2"/>
  <c r="E11" i="2" s="1"/>
  <c r="E8" i="9"/>
  <c r="E6" i="9" s="1"/>
  <c r="M7" i="14"/>
  <c r="M6" i="14" s="1"/>
  <c r="C8" i="12"/>
  <c r="E34" i="2" s="1"/>
  <c r="C9" i="19"/>
  <c r="C6" i="7" l="1"/>
  <c r="C6" i="12"/>
  <c r="E32" i="2" s="1"/>
  <c r="E33" i="2"/>
  <c r="E4" i="1"/>
  <c r="E54" i="2"/>
  <c r="C8" i="19"/>
  <c r="E53" i="2" s="1"/>
  <c r="C6" i="14"/>
  <c r="E38" i="2" s="1"/>
  <c r="E39" i="2"/>
</calcChain>
</file>

<file path=xl/sharedStrings.xml><?xml version="1.0" encoding="utf-8"?>
<sst xmlns="http://schemas.openxmlformats.org/spreadsheetml/2006/main" count="591" uniqueCount="85">
  <si>
    <t>智慧財產專業人員培訓課程性別統計表</t>
  </si>
  <si>
    <t>年度</t>
  </si>
  <si>
    <t>項目</t>
  </si>
  <si>
    <t>性別</t>
  </si>
  <si>
    <t>學員人次</t>
  </si>
  <si>
    <t>學員比例</t>
  </si>
  <si>
    <t>北部地區</t>
  </si>
  <si>
    <t>中部地區</t>
  </si>
  <si>
    <t>南部地區</t>
  </si>
  <si>
    <t>東部與金馬地區</t>
  </si>
  <si>
    <t>香港</t>
  </si>
  <si>
    <t>人次</t>
  </si>
  <si>
    <t>比例</t>
  </si>
  <si>
    <t>智慧財產專業人員培訓課程</t>
  </si>
  <si>
    <t>合計</t>
  </si>
  <si>
    <t>男性</t>
  </si>
  <si>
    <t>女性</t>
  </si>
  <si>
    <t>其他</t>
  </si>
  <si>
    <t>資料來源：經濟部智慧財產局</t>
  </si>
  <si>
    <t>備註：</t>
  </si>
  <si>
    <t>北部地區：臺北市、新北市、基隆市、桃園市、新竹縣市、宜蘭縣。</t>
  </si>
  <si>
    <t>中部地區：臺中市、苗栗縣、彰化縣、南投縣、雲林縣。</t>
  </si>
  <si>
    <t>南部地區：高雄市、臺南市、嘉義縣市、屏東縣、澎湖縣。</t>
  </si>
  <si>
    <t>東部與金馬地區：花蓮縣、臺東縣、金門縣、連江縣。</t>
  </si>
  <si>
    <r>
      <rPr>
        <sz val="12"/>
        <color rgb="FF000000"/>
        <rFont val="標楷體"/>
        <family val="4"/>
        <charset val="136"/>
      </rPr>
      <t>年度</t>
    </r>
  </si>
  <si>
    <r>
      <rPr>
        <sz val="12"/>
        <color rgb="FF000000"/>
        <rFont val="標楷體"/>
        <family val="4"/>
        <charset val="136"/>
      </rPr>
      <t>項目</t>
    </r>
  </si>
  <si>
    <r>
      <rPr>
        <sz val="12"/>
        <color rgb="FF000000"/>
        <rFont val="標楷體"/>
        <family val="4"/>
        <charset val="136"/>
      </rPr>
      <t>性別</t>
    </r>
  </si>
  <si>
    <r>
      <rPr>
        <sz val="12"/>
        <color rgb="FF000000"/>
        <rFont val="標楷體"/>
        <family val="4"/>
        <charset val="136"/>
      </rPr>
      <t>學員人次</t>
    </r>
  </si>
  <si>
    <r>
      <rPr>
        <sz val="12"/>
        <color rgb="FF000000"/>
        <rFont val="標楷體"/>
        <family val="4"/>
        <charset val="136"/>
      </rPr>
      <t>學員比例</t>
    </r>
  </si>
  <si>
    <r>
      <rPr>
        <sz val="12"/>
        <color rgb="FF000000"/>
        <rFont val="標楷體"/>
        <family val="4"/>
        <charset val="136"/>
      </rPr>
      <t>智慧財產專業人員培訓課程</t>
    </r>
  </si>
  <si>
    <r>
      <rPr>
        <sz val="12"/>
        <color rgb="FF000000"/>
        <rFont val="標楷體"/>
        <family val="4"/>
        <charset val="136"/>
      </rPr>
      <t>合計</t>
    </r>
  </si>
  <si>
    <r>
      <rPr>
        <sz val="12"/>
        <color rgb="FF000000"/>
        <rFont val="標楷體"/>
        <family val="4"/>
        <charset val="136"/>
      </rPr>
      <t>男性</t>
    </r>
  </si>
  <si>
    <r>
      <rPr>
        <sz val="12"/>
        <color rgb="FF000000"/>
        <rFont val="標楷體"/>
        <family val="4"/>
        <charset val="136"/>
      </rPr>
      <t>女性</t>
    </r>
  </si>
  <si>
    <r>
      <rPr>
        <sz val="12"/>
        <color rgb="FF000000"/>
        <rFont val="標楷體"/>
        <family val="4"/>
        <charset val="136"/>
      </rPr>
      <t>其他</t>
    </r>
  </si>
  <si>
    <t>中華民國114年</t>
  </si>
  <si>
    <t>總計</t>
  </si>
  <si>
    <t>能力認證基礎課程</t>
  </si>
  <si>
    <t>跨技術領域深耕課程</t>
  </si>
  <si>
    <t>地區</t>
  </si>
  <si>
    <t>實體課程</t>
  </si>
  <si>
    <t>線上非同步課程</t>
  </si>
  <si>
    <t>%</t>
  </si>
  <si>
    <t>班次</t>
  </si>
  <si>
    <t>合計人次</t>
  </si>
  <si>
    <t>男</t>
  </si>
  <si>
    <t>女</t>
  </si>
  <si>
    <r>
      <t>中華民國</t>
    </r>
    <r>
      <rPr>
        <sz val="12"/>
        <color rgb="FF000000"/>
        <rFont val="Times New Roman"/>
        <family val="1"/>
      </rPr>
      <t>113</t>
    </r>
    <r>
      <rPr>
        <sz val="12"/>
        <color rgb="FF000000"/>
        <rFont val="標楷體"/>
        <family val="4"/>
        <charset val="136"/>
      </rPr>
      <t>年</t>
    </r>
  </si>
  <si>
    <t>不同產業及技術
領域深耕課程</t>
  </si>
  <si>
    <r>
      <t>中華民國</t>
    </r>
    <r>
      <rPr>
        <sz val="12"/>
        <color rgb="FF000000"/>
        <rFont val="Times New Roman"/>
        <family val="1"/>
      </rPr>
      <t>112</t>
    </r>
    <r>
      <rPr>
        <sz val="12"/>
        <color rgb="FF000000"/>
        <rFont val="標楷體"/>
        <family val="4"/>
        <charset val="136"/>
      </rPr>
      <t>年</t>
    </r>
  </si>
  <si>
    <t>培訓班</t>
  </si>
  <si>
    <t>高階班(含特殊專班)</t>
  </si>
  <si>
    <t>實體</t>
  </si>
  <si>
    <t>非同步線上</t>
  </si>
  <si>
    <r>
      <t>中華民國</t>
    </r>
    <r>
      <rPr>
        <sz val="12"/>
        <color rgb="FF000000"/>
        <rFont val="Times New Roman"/>
        <family val="1"/>
      </rPr>
      <t>111</t>
    </r>
    <r>
      <rPr>
        <sz val="12"/>
        <color rgb="FF000000"/>
        <rFont val="標楷體"/>
        <family val="4"/>
        <charset val="136"/>
      </rPr>
      <t>年</t>
    </r>
  </si>
  <si>
    <t>高階班</t>
  </si>
  <si>
    <t>*</t>
  </si>
  <si>
    <t>資料來源：經濟部智慧財產局
*非同步線上課程內容與實體課程相同</t>
  </si>
  <si>
    <r>
      <t>中華民國</t>
    </r>
    <r>
      <rPr>
        <sz val="12"/>
        <color rgb="FF000000"/>
        <rFont val="Times New Roman"/>
        <family val="1"/>
      </rPr>
      <t>110</t>
    </r>
    <r>
      <rPr>
        <sz val="12"/>
        <color rgb="FF000000"/>
        <rFont val="標楷體"/>
        <family val="4"/>
        <charset val="136"/>
      </rPr>
      <t>年</t>
    </r>
  </si>
  <si>
    <t>大專技轉專班</t>
  </si>
  <si>
    <t>司法院專班</t>
  </si>
  <si>
    <t>企業專班</t>
  </si>
  <si>
    <r>
      <t>中華民國</t>
    </r>
    <r>
      <rPr>
        <sz val="12"/>
        <color rgb="FF000000"/>
        <rFont val="Times New Roman"/>
        <family val="1"/>
      </rPr>
      <t>109</t>
    </r>
    <r>
      <rPr>
        <sz val="12"/>
        <color rgb="FF000000"/>
        <rFont val="標楷體"/>
        <family val="4"/>
        <charset val="136"/>
      </rPr>
      <t>年</t>
    </r>
  </si>
  <si>
    <r>
      <t>中華民國</t>
    </r>
    <r>
      <rPr>
        <sz val="12"/>
        <color rgb="FF000000"/>
        <rFont val="Times New Roman"/>
        <family val="1"/>
      </rPr>
      <t>108</t>
    </r>
    <r>
      <rPr>
        <sz val="12"/>
        <color rgb="FF000000"/>
        <rFont val="標楷體"/>
        <family val="4"/>
        <charset val="136"/>
      </rPr>
      <t>年</t>
    </r>
  </si>
  <si>
    <r>
      <t>中華民國</t>
    </r>
    <r>
      <rPr>
        <sz val="12"/>
        <color rgb="FF000000"/>
        <rFont val="Times New Roman"/>
        <family val="1"/>
      </rPr>
      <t>107</t>
    </r>
    <r>
      <rPr>
        <sz val="12"/>
        <color rgb="FF000000"/>
        <rFont val="標楷體"/>
        <family val="4"/>
        <charset val="136"/>
      </rPr>
      <t>年</t>
    </r>
  </si>
  <si>
    <r>
      <t>中華民國</t>
    </r>
    <r>
      <rPr>
        <sz val="12"/>
        <color rgb="FF000000"/>
        <rFont val="Times New Roman"/>
        <family val="1"/>
      </rPr>
      <t>106</t>
    </r>
    <r>
      <rPr>
        <sz val="12"/>
        <color rgb="FF000000"/>
        <rFont val="標楷體"/>
        <family val="4"/>
        <charset val="136"/>
      </rPr>
      <t>年</t>
    </r>
  </si>
  <si>
    <t>法務部專班</t>
  </si>
  <si>
    <t>中華民國105年</t>
  </si>
  <si>
    <t>種籽師資進修班</t>
  </si>
  <si>
    <t>中華民國104年</t>
  </si>
  <si>
    <t>中華民國103年</t>
  </si>
  <si>
    <t>中華民國102年</t>
  </si>
  <si>
    <t>中小學專班</t>
  </si>
  <si>
    <t>大專技轉研發專班</t>
  </si>
  <si>
    <t>中華民國101年</t>
  </si>
  <si>
    <t>中華民國100年</t>
  </si>
  <si>
    <t>人次數按課程分</t>
  </si>
  <si>
    <t>法官專班</t>
  </si>
  <si>
    <t>檢察官專班</t>
  </si>
  <si>
    <t>種籽師資</t>
  </si>
  <si>
    <t>進修專班</t>
  </si>
  <si>
    <r>
      <t>百分比</t>
    </r>
    <r>
      <rPr>
        <sz val="14"/>
        <color rgb="FF000000"/>
        <rFont val="新細明體"/>
        <family val="1"/>
        <charset val="136"/>
      </rPr>
      <t>%</t>
    </r>
  </si>
  <si>
    <t>中華民國99年</t>
  </si>
  <si>
    <t>技轉專班</t>
  </si>
  <si>
    <t>中華民國98年</t>
  </si>
  <si>
    <t>國營專班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</si>
</sst>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&quot; &quot;;[Red]&quot;(&quot;0&quot;)&quot;"/>
    <numFmt numFmtId="177" formatCode="0&quot; &quot;"/>
  </numFmts>
  <fonts count="15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20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8"/>
      <color rgb="FF000000"/>
      <name val="標楷體"/>
      <family val="4"/>
      <charset val="136"/>
    </font>
    <font>
      <sz val="12"/>
      <color rgb="FF000000"/>
      <name val="Arial  "/>
      <family val="2"/>
    </font>
    <font>
      <sz val="11"/>
      <color rgb="FF000000"/>
      <name val="Arial  "/>
      <family val="2"/>
    </font>
    <font>
      <sz val="16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6"/>
      <color rgb="FF000000"/>
      <name val="新細明體"/>
      <family val="1"/>
      <charset val="136"/>
    </font>
    <font>
      <sz val="14"/>
      <color rgb="FF00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BE2D5"/>
        <bgColor rgb="FFFBE2D5"/>
      </patternFill>
    </fill>
    <fill>
      <patternFill patternType="solid">
        <fgColor rgb="FFFDEADA"/>
        <bgColor rgb="FFFDEADA"/>
      </patternFill>
    </fill>
  </fills>
  <borders count="2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 diagonalDown="1">
      <left/>
      <right/>
      <top style="thin">
        <color rgb="FF000000"/>
      </top>
      <bottom/>
      <diagonal style="thin">
        <color rgb="FF000000"/>
      </diagonal>
    </border>
    <border diagonalDown="1">
      <left/>
      <right style="thin">
        <color rgb="FF000000"/>
      </right>
      <top style="thin">
        <color rgb="FF000000"/>
      </top>
      <bottom/>
      <diagonal style="thin">
        <color rgb="FF000000"/>
      </diagonal>
    </border>
    <border>
      <left style="thin">
        <color rgb="FF000000"/>
      </left>
      <right/>
      <top/>
      <bottom/>
      <diagonal/>
    </border>
    <border diagonalDown="1">
      <left/>
      <right/>
      <top/>
      <bottom/>
      <diagonal style="thin">
        <color rgb="FF000000"/>
      </diagonal>
    </border>
    <border diagonalDown="1">
      <left/>
      <right style="thin">
        <color rgb="FF000000"/>
      </right>
      <top/>
      <bottom/>
      <diagonal style="thin">
        <color rgb="FF000000"/>
      </diagonal>
    </border>
    <border diagonalDown="1">
      <left/>
      <right/>
      <top/>
      <bottom style="thin">
        <color rgb="FF000000"/>
      </bottom>
      <diagonal style="thin">
        <color rgb="FF000000"/>
      </diagonal>
    </border>
    <border diagonalDown="1">
      <left/>
      <right style="thin">
        <color rgb="FF000000"/>
      </right>
      <top/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</borders>
  <cellStyleXfs count="2">
    <xf numFmtId="0" fontId="0" fillId="0" borderId="0"/>
    <xf numFmtId="9" fontId="1" fillId="0" borderId="0" applyFont="0" applyBorder="0" applyProtection="0"/>
  </cellStyleXfs>
  <cellXfs count="155">
    <xf numFmtId="0" fontId="0" fillId="0" borderId="0" xfId="0"/>
    <xf numFmtId="0" fontId="3" fillId="0" borderId="0" xfId="0" applyFont="1" applyAlignment="1">
      <alignment vertical="center"/>
    </xf>
    <xf numFmtId="10" fontId="3" fillId="0" borderId="3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0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6" fontId="4" fillId="2" borderId="7" xfId="0" applyNumberFormat="1" applyFont="1" applyFill="1" applyBorder="1" applyAlignment="1">
      <alignment horizontal="center" vertical="center"/>
    </xf>
    <xf numFmtId="10" fontId="4" fillId="2" borderId="8" xfId="0" applyNumberFormat="1" applyFont="1" applyFill="1" applyBorder="1" applyAlignment="1">
      <alignment horizontal="center" vertical="center"/>
    </xf>
    <xf numFmtId="176" fontId="4" fillId="2" borderId="8" xfId="1" applyNumberFormat="1" applyFont="1" applyFill="1" applyBorder="1" applyAlignment="1">
      <alignment horizontal="center" vertical="center" wrapText="1"/>
    </xf>
    <xf numFmtId="10" fontId="4" fillId="2" borderId="8" xfId="1" applyNumberFormat="1" applyFont="1" applyFill="1" applyBorder="1" applyAlignment="1">
      <alignment horizontal="center" vertical="center"/>
    </xf>
    <xf numFmtId="176" fontId="4" fillId="2" borderId="9" xfId="1" applyNumberFormat="1" applyFont="1" applyFill="1" applyBorder="1" applyAlignment="1">
      <alignment horizontal="center" vertical="center" wrapText="1"/>
    </xf>
    <xf numFmtId="176" fontId="4" fillId="2" borderId="10" xfId="1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/>
    </xf>
    <xf numFmtId="10" fontId="4" fillId="0" borderId="0" xfId="0" applyNumberFormat="1" applyFont="1" applyFill="1" applyAlignment="1">
      <alignment horizontal="center" vertical="center"/>
    </xf>
    <xf numFmtId="176" fontId="4" fillId="0" borderId="0" xfId="1" applyNumberFormat="1" applyFont="1" applyFill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/>
    </xf>
    <xf numFmtId="176" fontId="4" fillId="0" borderId="12" xfId="1" applyNumberFormat="1" applyFont="1" applyFill="1" applyBorder="1" applyAlignment="1">
      <alignment horizontal="center" vertical="center" wrapText="1"/>
    </xf>
    <xf numFmtId="10" fontId="4" fillId="0" borderId="1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/>
    </xf>
    <xf numFmtId="176" fontId="4" fillId="0" borderId="14" xfId="1" applyNumberFormat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10" fontId="4" fillId="2" borderId="16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0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0" fontId="4" fillId="0" borderId="18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10" fontId="5" fillId="0" borderId="0" xfId="0" applyNumberFormat="1" applyFont="1" applyAlignment="1">
      <alignment vertical="center"/>
    </xf>
    <xf numFmtId="0" fontId="4" fillId="0" borderId="0" xfId="0" applyFont="1"/>
    <xf numFmtId="10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0" fontId="3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0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8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10" fontId="4" fillId="0" borderId="2" xfId="0" applyNumberFormat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right" vertical="center"/>
    </xf>
    <xf numFmtId="10" fontId="4" fillId="3" borderId="5" xfId="0" applyNumberFormat="1" applyFont="1" applyFill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right" vertical="center"/>
    </xf>
    <xf numFmtId="10" fontId="4" fillId="0" borderId="20" xfId="0" applyNumberFormat="1" applyFont="1" applyFill="1" applyBorder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10" fontId="4" fillId="0" borderId="20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10" fontId="4" fillId="0" borderId="6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3" borderId="11" xfId="0" applyFont="1" applyFill="1" applyBorder="1" applyAlignment="1">
      <alignment horizontal="right" vertical="center"/>
    </xf>
    <xf numFmtId="10" fontId="4" fillId="3" borderId="20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right" vertical="center"/>
    </xf>
    <xf numFmtId="10" fontId="4" fillId="0" borderId="20" xfId="1" applyNumberFormat="1" applyFont="1" applyFill="1" applyBorder="1" applyAlignment="1">
      <alignment horizontal="right" vertical="center"/>
    </xf>
    <xf numFmtId="0" fontId="4" fillId="3" borderId="7" xfId="0" applyFont="1" applyFill="1" applyBorder="1" applyAlignment="1">
      <alignment horizontal="right" vertical="center"/>
    </xf>
    <xf numFmtId="10" fontId="4" fillId="0" borderId="16" xfId="0" applyNumberFormat="1" applyFont="1" applyBorder="1" applyAlignment="1">
      <alignment horizontal="right" vertical="center"/>
    </xf>
    <xf numFmtId="3" fontId="4" fillId="3" borderId="5" xfId="0" applyNumberFormat="1" applyFont="1" applyFill="1" applyBorder="1" applyAlignment="1">
      <alignment horizontal="right" vertical="center"/>
    </xf>
    <xf numFmtId="3" fontId="4" fillId="0" borderId="16" xfId="0" applyNumberFormat="1" applyFont="1" applyFill="1" applyBorder="1" applyAlignment="1">
      <alignment horizontal="right" vertical="center"/>
    </xf>
    <xf numFmtId="3" fontId="4" fillId="0" borderId="18" xfId="0" applyNumberFormat="1" applyFont="1" applyFill="1" applyBorder="1" applyAlignment="1">
      <alignment horizontal="right" vertical="center"/>
    </xf>
    <xf numFmtId="10" fontId="4" fillId="0" borderId="6" xfId="0" applyNumberFormat="1" applyFont="1" applyFill="1" applyBorder="1" applyAlignment="1">
      <alignment horizontal="right" vertical="center"/>
    </xf>
    <xf numFmtId="3" fontId="4" fillId="3" borderId="20" xfId="0" applyNumberFormat="1" applyFont="1" applyFill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0" fontId="9" fillId="0" borderId="0" xfId="0" applyNumberFormat="1" applyFont="1" applyAlignment="1">
      <alignment vertical="center"/>
    </xf>
    <xf numFmtId="10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11" fillId="0" borderId="19" xfId="0" applyFont="1" applyFill="1" applyBorder="1" applyAlignment="1">
      <alignment horizontal="center" vertical="center"/>
    </xf>
    <xf numFmtId="177" fontId="12" fillId="0" borderId="2" xfId="0" applyNumberFormat="1" applyFont="1" applyBorder="1" applyAlignment="1">
      <alignment horizontal="center" vertical="center" wrapText="1"/>
    </xf>
    <xf numFmtId="10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10" fontId="12" fillId="0" borderId="2" xfId="0" applyNumberFormat="1" applyFont="1" applyFill="1" applyBorder="1" applyAlignment="1">
      <alignment horizontal="center" vertical="center" wrapText="1"/>
    </xf>
    <xf numFmtId="176" fontId="12" fillId="0" borderId="3" xfId="1" applyNumberFormat="1" applyFont="1" applyFill="1" applyBorder="1" applyAlignment="1">
      <alignment horizontal="right" vertical="center" wrapText="1"/>
    </xf>
    <xf numFmtId="176" fontId="12" fillId="0" borderId="2" xfId="1" applyNumberFormat="1" applyFont="1" applyFill="1" applyBorder="1" applyAlignment="1">
      <alignment horizontal="right" vertical="center" wrapText="1"/>
    </xf>
    <xf numFmtId="10" fontId="12" fillId="0" borderId="2" xfId="1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/>
    </xf>
    <xf numFmtId="0" fontId="11" fillId="0" borderId="5" xfId="0" applyFont="1" applyFill="1" applyBorder="1" applyAlignment="1">
      <alignment horizontal="center" vertical="center"/>
    </xf>
    <xf numFmtId="177" fontId="12" fillId="0" borderId="5" xfId="0" applyNumberFormat="1" applyFont="1" applyBorder="1" applyAlignment="1">
      <alignment horizontal="center" vertical="center" wrapText="1"/>
    </xf>
    <xf numFmtId="10" fontId="12" fillId="0" borderId="5" xfId="1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/>
    </xf>
    <xf numFmtId="10" fontId="12" fillId="0" borderId="5" xfId="0" applyNumberFormat="1" applyFont="1" applyBorder="1" applyAlignment="1">
      <alignment horizontal="center" vertical="center" wrapText="1"/>
    </xf>
    <xf numFmtId="10" fontId="12" fillId="0" borderId="5" xfId="0" applyNumberFormat="1" applyFont="1" applyFill="1" applyBorder="1" applyAlignment="1">
      <alignment horizontal="center" vertical="center" wrapText="1"/>
    </xf>
    <xf numFmtId="176" fontId="12" fillId="0" borderId="4" xfId="1" applyNumberFormat="1" applyFont="1" applyFill="1" applyBorder="1" applyAlignment="1">
      <alignment horizontal="right" vertical="center" wrapText="1"/>
    </xf>
    <xf numFmtId="176" fontId="12" fillId="0" borderId="5" xfId="1" applyNumberFormat="1" applyFont="1" applyFill="1" applyBorder="1" applyAlignment="1">
      <alignment horizontal="right" vertical="center" wrapText="1"/>
    </xf>
    <xf numFmtId="0" fontId="4" fillId="0" borderId="21" xfId="0" applyFont="1" applyBorder="1"/>
    <xf numFmtId="0" fontId="10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/>
    </xf>
    <xf numFmtId="0" fontId="0" fillId="0" borderId="21" xfId="0" applyFill="1" applyBorder="1"/>
    <xf numFmtId="0" fontId="3" fillId="0" borderId="0" xfId="0" applyFont="1" applyFill="1" applyAlignment="1">
      <alignment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12" fillId="0" borderId="2" xfId="0" applyFont="1" applyFill="1" applyBorder="1" applyAlignment="1">
      <alignment horizontal="center" vertical="center"/>
    </xf>
    <xf numFmtId="177" fontId="12" fillId="0" borderId="2" xfId="0" applyNumberFormat="1" applyFont="1" applyFill="1" applyBorder="1" applyAlignment="1">
      <alignment horizontal="center" vertical="center" wrapText="1"/>
    </xf>
    <xf numFmtId="9" fontId="12" fillId="0" borderId="2" xfId="0" applyNumberFormat="1" applyFont="1" applyFill="1" applyBorder="1" applyAlignment="1">
      <alignment horizontal="center" vertical="center" wrapText="1"/>
    </xf>
    <xf numFmtId="10" fontId="12" fillId="0" borderId="19" xfId="0" applyNumberFormat="1" applyFont="1" applyFill="1" applyBorder="1" applyAlignment="1">
      <alignment horizontal="center" vertical="center" wrapText="1"/>
    </xf>
    <xf numFmtId="177" fontId="12" fillId="0" borderId="5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10" fontId="12" fillId="0" borderId="7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77" fontId="12" fillId="0" borderId="2" xfId="0" applyNumberFormat="1" applyFont="1" applyFill="1" applyBorder="1" applyAlignment="1">
      <alignment horizontal="right" vertical="center" wrapText="1"/>
    </xf>
    <xf numFmtId="10" fontId="12" fillId="0" borderId="2" xfId="0" applyNumberFormat="1" applyFont="1" applyFill="1" applyBorder="1" applyAlignment="1">
      <alignment horizontal="right" vertical="center" wrapText="1"/>
    </xf>
    <xf numFmtId="0" fontId="12" fillId="0" borderId="2" xfId="0" applyFont="1" applyFill="1" applyBorder="1" applyAlignment="1">
      <alignment horizontal="right" vertical="center" wrapText="1"/>
    </xf>
    <xf numFmtId="0" fontId="12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3" fillId="0" borderId="0" xfId="0" applyFont="1"/>
    <xf numFmtId="10" fontId="12" fillId="0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177" fontId="12" fillId="0" borderId="2" xfId="0" applyNumberFormat="1" applyFont="1" applyBorder="1" applyAlignment="1">
      <alignment horizontal="right" vertical="center"/>
    </xf>
    <xf numFmtId="10" fontId="12" fillId="0" borderId="2" xfId="0" applyNumberFormat="1" applyFont="1" applyBorder="1" applyAlignment="1">
      <alignment horizontal="right" vertical="center"/>
    </xf>
    <xf numFmtId="0" fontId="12" fillId="0" borderId="2" xfId="0" applyFont="1" applyBorder="1" applyAlignment="1">
      <alignment horizontal="right" vertical="center"/>
    </xf>
    <xf numFmtId="10" fontId="0" fillId="0" borderId="0" xfId="0" applyNumberFormat="1"/>
    <xf numFmtId="0" fontId="3" fillId="0" borderId="1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1" fillId="0" borderId="2" xfId="0" applyFont="1" applyBorder="1" applyAlignment="1">
      <alignment horizontal="right" vertical="center"/>
    </xf>
  </cellXfs>
  <cellStyles count="2">
    <cellStyle name="一般" xfId="0" builtinId="0" customBuiltin="1"/>
    <cellStyle name="百分比" xfId="1" builtinId="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workbookViewId="0">
      <selection sqref="A1:O1"/>
    </sheetView>
  </sheetViews>
  <sheetFormatPr defaultColWidth="8.875" defaultRowHeight="16.5"/>
  <cols>
    <col min="1" max="1" width="4.625" style="1" customWidth="1"/>
    <col min="2" max="2" width="24.875" style="1" customWidth="1"/>
    <col min="3" max="3" width="6.625" style="1" customWidth="1"/>
    <col min="4" max="4" width="8.875" style="1" customWidth="1"/>
    <col min="5" max="5" width="11" style="43" customWidth="1"/>
    <col min="6" max="6" width="8.375" style="43" customWidth="1"/>
    <col min="7" max="7" width="11" style="44" customWidth="1"/>
    <col min="8" max="8" width="8.375" style="44" customWidth="1"/>
    <col min="9" max="9" width="11" style="44" customWidth="1"/>
    <col min="10" max="10" width="8.375" style="44" customWidth="1"/>
    <col min="11" max="11" width="11" style="44" customWidth="1"/>
    <col min="12" max="12" width="8.375" style="44" customWidth="1"/>
    <col min="13" max="13" width="11" style="44" customWidth="1"/>
    <col min="14" max="14" width="8.875" style="1" customWidth="1"/>
    <col min="15" max="16384" width="8.875" style="1"/>
  </cols>
  <sheetData>
    <row r="1" spans="1:15" ht="38.85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customFormat="1" ht="20.100000000000001" customHeight="1">
      <c r="A2" s="48" t="s">
        <v>1</v>
      </c>
      <c r="B2" s="49" t="s">
        <v>2</v>
      </c>
      <c r="C2" s="49" t="s">
        <v>3</v>
      </c>
      <c r="D2" s="48" t="s">
        <v>4</v>
      </c>
      <c r="E2" s="50" t="s">
        <v>5</v>
      </c>
      <c r="F2" s="48" t="s">
        <v>6</v>
      </c>
      <c r="G2" s="48"/>
      <c r="H2" s="48" t="s">
        <v>7</v>
      </c>
      <c r="I2" s="48"/>
      <c r="J2" s="48" t="s">
        <v>8</v>
      </c>
      <c r="K2" s="48"/>
      <c r="L2" s="48" t="s">
        <v>9</v>
      </c>
      <c r="M2" s="48"/>
      <c r="N2" s="48" t="s">
        <v>10</v>
      </c>
      <c r="O2" s="48"/>
    </row>
    <row r="3" spans="1:15" customFormat="1">
      <c r="A3" s="48"/>
      <c r="B3" s="49"/>
      <c r="C3" s="49"/>
      <c r="D3" s="48"/>
      <c r="E3" s="50"/>
      <c r="F3" s="2" t="s">
        <v>11</v>
      </c>
      <c r="G3" s="3" t="s">
        <v>12</v>
      </c>
      <c r="H3" s="2" t="s">
        <v>11</v>
      </c>
      <c r="I3" s="3" t="s">
        <v>12</v>
      </c>
      <c r="J3" s="2" t="s">
        <v>11</v>
      </c>
      <c r="K3" s="3" t="s">
        <v>12</v>
      </c>
      <c r="L3" s="2" t="s">
        <v>11</v>
      </c>
      <c r="M3" s="3" t="s">
        <v>12</v>
      </c>
      <c r="N3" s="4" t="s">
        <v>11</v>
      </c>
      <c r="O3" s="5" t="s">
        <v>12</v>
      </c>
    </row>
    <row r="4" spans="1:15" customFormat="1" ht="15" customHeight="1">
      <c r="A4" s="51">
        <v>114</v>
      </c>
      <c r="B4" s="49" t="s">
        <v>13</v>
      </c>
      <c r="C4" s="6" t="s">
        <v>14</v>
      </c>
      <c r="D4" s="7">
        <f>D5+D6</f>
        <v>738</v>
      </c>
      <c r="E4" s="8">
        <f>E5+E6+E7</f>
        <v>1</v>
      </c>
      <c r="F4" s="9">
        <f>F5+F6</f>
        <v>575</v>
      </c>
      <c r="G4" s="10">
        <f>F4/D4</f>
        <v>0.77913279132791324</v>
      </c>
      <c r="H4" s="9">
        <f>H5+H6</f>
        <v>94</v>
      </c>
      <c r="I4" s="8">
        <f>H4/D4</f>
        <v>0.12737127371273713</v>
      </c>
      <c r="J4" s="9">
        <f>J5+J6</f>
        <v>69</v>
      </c>
      <c r="K4" s="8">
        <f>J4/D4</f>
        <v>9.3495934959349589E-2</v>
      </c>
      <c r="L4" s="9">
        <v>0</v>
      </c>
      <c r="M4" s="8">
        <f>L4/D4</f>
        <v>0</v>
      </c>
      <c r="N4" s="11"/>
      <c r="O4" s="12"/>
    </row>
    <row r="5" spans="1:15" customFormat="1">
      <c r="A5" s="51"/>
      <c r="B5" s="49"/>
      <c r="C5" s="13" t="s">
        <v>15</v>
      </c>
      <c r="D5" s="14">
        <f>F5+H5+J5</f>
        <v>281</v>
      </c>
      <c r="E5" s="15">
        <f>D5/D4</f>
        <v>0.3807588075880759</v>
      </c>
      <c r="F5" s="16">
        <v>205</v>
      </c>
      <c r="G5" s="17">
        <f>F5/D5</f>
        <v>0.72953736654804269</v>
      </c>
      <c r="H5" s="16">
        <v>47</v>
      </c>
      <c r="I5" s="17">
        <f>H5/D5</f>
        <v>0.16725978647686832</v>
      </c>
      <c r="J5" s="16">
        <v>29</v>
      </c>
      <c r="K5" s="17">
        <f>J5/D5</f>
        <v>0.10320284697508897</v>
      </c>
      <c r="L5" s="16">
        <v>0</v>
      </c>
      <c r="M5" s="17">
        <f>L5/D5</f>
        <v>0</v>
      </c>
      <c r="N5" s="18"/>
      <c r="O5" s="19"/>
    </row>
    <row r="6" spans="1:15" customFormat="1">
      <c r="A6" s="51"/>
      <c r="B6" s="49"/>
      <c r="C6" s="20" t="s">
        <v>16</v>
      </c>
      <c r="D6" s="21">
        <f>F6+H6+J6</f>
        <v>457</v>
      </c>
      <c r="E6" s="15">
        <f>D6/D4</f>
        <v>0.6192411924119241</v>
      </c>
      <c r="F6" s="16">
        <v>370</v>
      </c>
      <c r="G6" s="17">
        <f>F6/D6</f>
        <v>0.80962800875273522</v>
      </c>
      <c r="H6" s="16">
        <v>47</v>
      </c>
      <c r="I6" s="15">
        <f>H6/D6</f>
        <v>0.10284463894967177</v>
      </c>
      <c r="J6" s="16">
        <v>40</v>
      </c>
      <c r="K6" s="17">
        <f>J6/D6</f>
        <v>8.7527352297592995E-2</v>
      </c>
      <c r="L6" s="16">
        <v>0</v>
      </c>
      <c r="M6" s="17">
        <f>L6/D6</f>
        <v>0</v>
      </c>
      <c r="N6" s="18"/>
      <c r="O6" s="19"/>
    </row>
    <row r="7" spans="1:15" customFormat="1">
      <c r="A7" s="51"/>
      <c r="B7" s="49"/>
      <c r="C7" s="3" t="s">
        <v>17</v>
      </c>
      <c r="D7" s="21">
        <f>F7+H7+J7</f>
        <v>0</v>
      </c>
      <c r="E7" s="15">
        <f>D7/D4</f>
        <v>0</v>
      </c>
      <c r="F7" s="22"/>
      <c r="G7" s="23"/>
      <c r="H7" s="22"/>
      <c r="I7" s="23"/>
      <c r="J7" s="22"/>
      <c r="K7" s="23"/>
      <c r="L7" s="22"/>
      <c r="M7" s="23"/>
      <c r="N7" s="24"/>
      <c r="O7" s="25"/>
    </row>
    <row r="8" spans="1:15" customFormat="1">
      <c r="A8" s="51">
        <v>113</v>
      </c>
      <c r="B8" s="49" t="s">
        <v>13</v>
      </c>
      <c r="C8" s="6" t="s">
        <v>14</v>
      </c>
      <c r="D8" s="26">
        <v>730</v>
      </c>
      <c r="E8" s="8">
        <f>E9+E10+E11</f>
        <v>1</v>
      </c>
      <c r="F8" s="9">
        <v>563</v>
      </c>
      <c r="G8" s="10">
        <f>F8/D8</f>
        <v>0.77123287671232876</v>
      </c>
      <c r="H8" s="9">
        <v>79</v>
      </c>
      <c r="I8" s="8">
        <f>H8/D8</f>
        <v>0.10821917808219178</v>
      </c>
      <c r="J8" s="9">
        <v>86</v>
      </c>
      <c r="K8" s="8">
        <f>J8/D8</f>
        <v>0.11780821917808219</v>
      </c>
      <c r="L8" s="9">
        <v>1</v>
      </c>
      <c r="M8" s="8">
        <f>L8/D8</f>
        <v>1.3698630136986301E-3</v>
      </c>
      <c r="N8" s="27">
        <v>1</v>
      </c>
      <c r="O8" s="28">
        <f>N8/D8</f>
        <v>1.3698630136986301E-3</v>
      </c>
    </row>
    <row r="9" spans="1:15" customFormat="1">
      <c r="A9" s="51"/>
      <c r="B9" s="49"/>
      <c r="C9" s="20" t="s">
        <v>15</v>
      </c>
      <c r="D9" s="29">
        <v>303</v>
      </c>
      <c r="E9" s="17">
        <f>D9/D8</f>
        <v>0.41506849315068495</v>
      </c>
      <c r="F9" s="16">
        <v>228</v>
      </c>
      <c r="G9" s="17">
        <f>F9/D9</f>
        <v>0.75247524752475248</v>
      </c>
      <c r="H9" s="16">
        <v>30</v>
      </c>
      <c r="I9" s="17">
        <f>H9/D9</f>
        <v>9.9009900990099015E-2</v>
      </c>
      <c r="J9" s="16">
        <v>45</v>
      </c>
      <c r="K9" s="17">
        <f>J9/D9</f>
        <v>0.14851485148514851</v>
      </c>
      <c r="L9" s="16">
        <v>0</v>
      </c>
      <c r="M9" s="17">
        <f>L9/D9</f>
        <v>0</v>
      </c>
      <c r="N9" s="30">
        <v>0</v>
      </c>
      <c r="O9" s="31">
        <f>N9/D9</f>
        <v>0</v>
      </c>
    </row>
    <row r="10" spans="1:15" customFormat="1">
      <c r="A10" s="51"/>
      <c r="B10" s="49"/>
      <c r="C10" s="20" t="s">
        <v>16</v>
      </c>
      <c r="D10" s="29">
        <v>422</v>
      </c>
      <c r="E10" s="17">
        <f>D10/D8</f>
        <v>0.57808219178082187</v>
      </c>
      <c r="F10" s="16">
        <v>330</v>
      </c>
      <c r="G10" s="17">
        <f>F10/D10</f>
        <v>0.78199052132701419</v>
      </c>
      <c r="H10" s="16">
        <v>49</v>
      </c>
      <c r="I10" s="17">
        <f>H10/D10</f>
        <v>0.11611374407582939</v>
      </c>
      <c r="J10" s="16">
        <v>41</v>
      </c>
      <c r="K10" s="17">
        <f>J10/D10</f>
        <v>9.7156398104265407E-2</v>
      </c>
      <c r="L10" s="16">
        <v>1</v>
      </c>
      <c r="M10" s="17">
        <f>L10/D10</f>
        <v>2.3696682464454978E-3</v>
      </c>
      <c r="N10" s="30">
        <v>1</v>
      </c>
      <c r="O10" s="31">
        <f>N10/D10</f>
        <v>2.3696682464454978E-3</v>
      </c>
    </row>
    <row r="11" spans="1:15" customFormat="1">
      <c r="A11" s="51"/>
      <c r="B11" s="49"/>
      <c r="C11" s="20" t="s">
        <v>17</v>
      </c>
      <c r="D11" s="32">
        <v>5</v>
      </c>
      <c r="E11" s="33">
        <f>D11/D8</f>
        <v>6.8493150684931503E-3</v>
      </c>
      <c r="F11" s="34">
        <v>5</v>
      </c>
      <c r="G11" s="33">
        <f>F11/D11</f>
        <v>1</v>
      </c>
      <c r="H11" s="34">
        <v>0</v>
      </c>
      <c r="I11" s="33">
        <f>H11/D11</f>
        <v>0</v>
      </c>
      <c r="J11" s="34">
        <v>0</v>
      </c>
      <c r="K11" s="33">
        <f>J11/D11</f>
        <v>0</v>
      </c>
      <c r="L11" s="34">
        <v>0</v>
      </c>
      <c r="M11" s="33">
        <f>L11/D11</f>
        <v>0</v>
      </c>
      <c r="N11" s="35">
        <v>0</v>
      </c>
      <c r="O11" s="36">
        <f>N11/D11</f>
        <v>0</v>
      </c>
    </row>
    <row r="12" spans="1:15" customFormat="1">
      <c r="A12" s="37"/>
      <c r="B12" s="38"/>
      <c r="C12" s="39"/>
      <c r="D12" s="21"/>
      <c r="E12" s="15"/>
      <c r="F12" s="16"/>
      <c r="G12" s="17"/>
      <c r="H12" s="16"/>
      <c r="I12" s="15"/>
      <c r="J12" s="16"/>
      <c r="K12" s="17"/>
      <c r="L12" s="16"/>
      <c r="M12" s="17"/>
    </row>
    <row r="13" spans="1:15" customFormat="1">
      <c r="A13" s="37"/>
      <c r="B13" s="38"/>
      <c r="C13" s="39"/>
      <c r="D13" s="21"/>
      <c r="E13" s="15"/>
      <c r="F13" s="16"/>
      <c r="G13" s="17"/>
      <c r="H13" s="16"/>
      <c r="I13" s="15"/>
      <c r="J13" s="16"/>
      <c r="K13" s="17"/>
      <c r="L13" s="16"/>
      <c r="M13" s="17"/>
    </row>
    <row r="14" spans="1:15" s="42" customFormat="1" ht="20.100000000000001" customHeight="1">
      <c r="A14" s="1" t="s">
        <v>18</v>
      </c>
      <c r="B14" s="40"/>
      <c r="C14" s="40"/>
      <c r="D14" s="40"/>
      <c r="E14" s="41"/>
      <c r="F14" s="41"/>
      <c r="G14" s="30"/>
      <c r="H14" s="30"/>
      <c r="I14" s="30"/>
      <c r="J14" s="30"/>
      <c r="K14" s="30"/>
      <c r="L14" s="30"/>
      <c r="M14" s="30"/>
    </row>
    <row r="15" spans="1:15" customFormat="1">
      <c r="A15" s="1" t="s">
        <v>19</v>
      </c>
      <c r="B15" s="1"/>
      <c r="C15" s="1"/>
      <c r="D15" s="1"/>
      <c r="E15" s="43"/>
      <c r="F15" s="43"/>
      <c r="G15" s="44"/>
      <c r="H15" s="44"/>
      <c r="I15" s="44"/>
      <c r="J15" s="44"/>
      <c r="K15" s="44"/>
      <c r="L15" s="44"/>
      <c r="M15" s="44"/>
    </row>
    <row r="16" spans="1:15" customFormat="1">
      <c r="A16" s="45" t="s">
        <v>20</v>
      </c>
      <c r="B16" s="1"/>
      <c r="C16" s="1"/>
      <c r="D16" s="1"/>
      <c r="E16" s="43"/>
      <c r="F16" s="43"/>
      <c r="G16" s="44"/>
      <c r="H16" s="44"/>
      <c r="I16" s="44"/>
      <c r="J16" s="44"/>
      <c r="K16" s="44"/>
      <c r="L16" s="44"/>
      <c r="M16" s="44"/>
    </row>
    <row r="17" spans="1:13" customFormat="1">
      <c r="A17" s="45" t="s">
        <v>21</v>
      </c>
      <c r="B17" s="1"/>
      <c r="C17" s="1"/>
      <c r="D17" s="1"/>
      <c r="E17" s="43"/>
      <c r="F17" s="43"/>
      <c r="G17" s="46"/>
      <c r="H17" s="44"/>
      <c r="I17" s="46"/>
      <c r="J17" s="44"/>
      <c r="K17" s="44"/>
      <c r="L17" s="44"/>
      <c r="M17" s="44"/>
    </row>
    <row r="18" spans="1:13" customFormat="1">
      <c r="A18" s="45" t="s">
        <v>22</v>
      </c>
      <c r="B18" s="1"/>
      <c r="C18" s="1"/>
      <c r="D18" s="1"/>
      <c r="E18" s="43"/>
      <c r="F18" s="43"/>
      <c r="G18" s="46"/>
      <c r="H18" s="44"/>
      <c r="I18" s="44"/>
      <c r="J18" s="44"/>
      <c r="K18" s="44"/>
      <c r="L18" s="44"/>
      <c r="M18" s="44"/>
    </row>
    <row r="19" spans="1:13" customFormat="1">
      <c r="A19" s="45" t="s">
        <v>23</v>
      </c>
      <c r="B19" s="1"/>
      <c r="C19" s="1"/>
      <c r="D19" s="1"/>
      <c r="E19" s="43"/>
      <c r="F19" s="43"/>
      <c r="G19" s="46"/>
      <c r="H19" s="44"/>
      <c r="I19" s="44"/>
      <c r="J19" s="44"/>
      <c r="K19" s="44"/>
      <c r="L19" s="44"/>
      <c r="M19" s="44"/>
    </row>
    <row r="20" spans="1:13" customFormat="1">
      <c r="A20" s="1"/>
      <c r="B20" s="1"/>
      <c r="C20" s="1"/>
      <c r="D20" s="1"/>
      <c r="E20" s="43"/>
      <c r="F20" s="43"/>
      <c r="G20" s="46"/>
      <c r="H20" s="44"/>
      <c r="I20" s="44"/>
      <c r="J20" s="44"/>
      <c r="K20" s="44"/>
      <c r="L20" s="44"/>
      <c r="M20" s="44"/>
    </row>
    <row r="21" spans="1:13">
      <c r="E21" s="1"/>
      <c r="F21" s="1"/>
      <c r="G21" s="1"/>
      <c r="H21" s="1"/>
      <c r="I21" s="1"/>
      <c r="J21" s="1"/>
      <c r="K21" s="1"/>
      <c r="L21" s="1"/>
      <c r="M21" s="1"/>
    </row>
    <row r="22" spans="1:13">
      <c r="E22" s="1"/>
      <c r="F22" s="1"/>
      <c r="G22" s="1"/>
      <c r="H22" s="1"/>
      <c r="I22" s="1"/>
      <c r="J22" s="1"/>
      <c r="K22" s="1"/>
      <c r="L22" s="1"/>
      <c r="M22" s="1"/>
    </row>
    <row r="23" spans="1:13">
      <c r="E23" s="1"/>
      <c r="F23" s="1"/>
      <c r="G23" s="1"/>
      <c r="H23" s="1"/>
      <c r="I23" s="1"/>
      <c r="J23" s="1"/>
      <c r="K23" s="1"/>
      <c r="L23" s="1"/>
      <c r="M23" s="1"/>
    </row>
    <row r="24" spans="1:13">
      <c r="E24" s="1"/>
      <c r="F24" s="1"/>
      <c r="G24" s="1"/>
      <c r="H24" s="1"/>
      <c r="I24" s="1"/>
      <c r="J24" s="1"/>
      <c r="K24" s="1"/>
      <c r="L24" s="1"/>
      <c r="M24" s="1"/>
    </row>
    <row r="25" spans="1:13">
      <c r="E25" s="1"/>
      <c r="F25" s="1"/>
      <c r="G25" s="1"/>
      <c r="H25" s="1"/>
      <c r="I25" s="1"/>
      <c r="J25" s="1"/>
      <c r="K25" s="1"/>
      <c r="L25" s="1"/>
      <c r="M25" s="1"/>
    </row>
    <row r="26" spans="1:13">
      <c r="E26" s="1"/>
      <c r="F26" s="1"/>
      <c r="G26" s="1"/>
      <c r="H26" s="1"/>
      <c r="I26" s="1"/>
      <c r="J26" s="1"/>
      <c r="K26" s="1"/>
      <c r="L26" s="1"/>
      <c r="M26" s="1"/>
    </row>
  </sheetData>
  <mergeCells count="15">
    <mergeCell ref="N2:O2"/>
    <mergeCell ref="A4:A7"/>
    <mergeCell ref="B4:B7"/>
    <mergeCell ref="A8:A11"/>
    <mergeCell ref="B8:B11"/>
    <mergeCell ref="A1:O1"/>
    <mergeCell ref="A2:A3"/>
    <mergeCell ref="B2:B3"/>
    <mergeCell ref="C2:C3"/>
    <mergeCell ref="D2:D3"/>
    <mergeCell ref="E2:E3"/>
    <mergeCell ref="F2:G2"/>
    <mergeCell ref="H2:I2"/>
    <mergeCell ref="J2:K2"/>
    <mergeCell ref="L2:M2"/>
  </mergeCells>
  <phoneticPr fontId="6" type="noConversion"/>
  <printOptions horizontalCentered="1"/>
  <pageMargins left="0.23622047244094502" right="0.23622047244094502" top="0.78740157480315021" bottom="0.31496062992126012" header="0.31496062992126012" footer="0.31496062992126012"/>
  <pageSetup paperSize="0" scale="85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6"/>
  <sheetViews>
    <sheetView workbookViewId="0"/>
  </sheetViews>
  <sheetFormatPr defaultColWidth="8.875" defaultRowHeight="15"/>
  <cols>
    <col min="1" max="1" width="7.25" style="85" customWidth="1"/>
    <col min="2" max="2" width="27.875" style="85" customWidth="1"/>
    <col min="3" max="3" width="9.875" style="86" customWidth="1"/>
    <col min="4" max="4" width="15" style="85" customWidth="1"/>
    <col min="5" max="5" width="15" style="84" customWidth="1"/>
    <col min="6" max="6" width="8.875" style="85" customWidth="1"/>
    <col min="7" max="16384" width="8.875" style="85"/>
  </cols>
  <sheetData>
    <row r="1" spans="1:5" s="52" customFormat="1" ht="38.85" customHeight="1">
      <c r="A1" s="88" t="s">
        <v>0</v>
      </c>
      <c r="B1" s="88"/>
      <c r="C1" s="88"/>
      <c r="D1" s="88"/>
      <c r="E1" s="88"/>
    </row>
    <row r="2" spans="1:5" s="52" customFormat="1" ht="16.5">
      <c r="A2" s="53" t="s">
        <v>24</v>
      </c>
      <c r="B2" s="54" t="s">
        <v>25</v>
      </c>
      <c r="C2" s="54" t="s">
        <v>26</v>
      </c>
      <c r="D2" s="55" t="s">
        <v>27</v>
      </c>
      <c r="E2" s="56" t="s">
        <v>28</v>
      </c>
    </row>
    <row r="3" spans="1:5" s="52" customFormat="1" ht="16.5">
      <c r="A3" s="89">
        <v>114</v>
      </c>
      <c r="B3" s="90" t="s">
        <v>29</v>
      </c>
      <c r="C3" s="55" t="s">
        <v>30</v>
      </c>
      <c r="D3" s="57">
        <v>738</v>
      </c>
      <c r="E3" s="58">
        <f>E5+E6</f>
        <v>1</v>
      </c>
    </row>
    <row r="4" spans="1:5" s="52" customFormat="1" ht="16.5">
      <c r="A4" s="89"/>
      <c r="B4" s="90"/>
      <c r="C4" s="59" t="s">
        <v>17</v>
      </c>
      <c r="D4" s="60">
        <v>0</v>
      </c>
      <c r="E4" s="61">
        <f>D4/D3</f>
        <v>0</v>
      </c>
    </row>
    <row r="5" spans="1:5" s="52" customFormat="1" ht="16.5">
      <c r="A5" s="89"/>
      <c r="B5" s="90"/>
      <c r="C5" s="55" t="s">
        <v>31</v>
      </c>
      <c r="D5" s="62">
        <v>281</v>
      </c>
      <c r="E5" s="63">
        <f>D5/D3</f>
        <v>0.3807588075880759</v>
      </c>
    </row>
    <row r="6" spans="1:5" s="52" customFormat="1" ht="16.5">
      <c r="A6" s="89"/>
      <c r="B6" s="90"/>
      <c r="C6" s="55" t="s">
        <v>32</v>
      </c>
      <c r="D6" s="64">
        <v>457</v>
      </c>
      <c r="E6" s="65">
        <f>D6/D3</f>
        <v>0.6192411924119241</v>
      </c>
    </row>
    <row r="7" spans="1:5" s="52" customFormat="1" ht="15" customHeight="1">
      <c r="A7" s="91">
        <v>113</v>
      </c>
      <c r="B7" s="90" t="s">
        <v>29</v>
      </c>
      <c r="C7" s="66" t="s">
        <v>30</v>
      </c>
      <c r="D7" s="67">
        <v>730</v>
      </c>
      <c r="E7" s="68">
        <f>E8+E9+E10</f>
        <v>1</v>
      </c>
    </row>
    <row r="8" spans="1:5" s="52" customFormat="1" ht="16.5">
      <c r="A8" s="91"/>
      <c r="B8" s="90"/>
      <c r="C8" s="69" t="s">
        <v>33</v>
      </c>
      <c r="D8" s="70">
        <v>5</v>
      </c>
      <c r="E8" s="71">
        <f>D8/D7</f>
        <v>6.8493150684931503E-3</v>
      </c>
    </row>
    <row r="9" spans="1:5" s="52" customFormat="1" ht="16.5">
      <c r="A9" s="91"/>
      <c r="B9" s="90"/>
      <c r="C9" s="66" t="s">
        <v>31</v>
      </c>
      <c r="D9" s="70">
        <v>303</v>
      </c>
      <c r="E9" s="71">
        <f>D9/D7</f>
        <v>0.41506849315068495</v>
      </c>
    </row>
    <row r="10" spans="1:5" s="52" customFormat="1" ht="16.5">
      <c r="A10" s="91"/>
      <c r="B10" s="90"/>
      <c r="C10" s="66" t="s">
        <v>32</v>
      </c>
      <c r="D10" s="70">
        <v>422</v>
      </c>
      <c r="E10" s="71">
        <f>D10/D7</f>
        <v>0.57808219178082187</v>
      </c>
    </row>
    <row r="11" spans="1:5" s="52" customFormat="1" ht="15" customHeight="1">
      <c r="A11" s="89">
        <v>112</v>
      </c>
      <c r="B11" s="90" t="s">
        <v>29</v>
      </c>
      <c r="C11" s="66" t="s">
        <v>30</v>
      </c>
      <c r="D11" s="72">
        <f>SUM(D12,D13)</f>
        <v>568</v>
      </c>
      <c r="E11" s="58">
        <f>SUM(E12,E13)</f>
        <v>1</v>
      </c>
    </row>
    <row r="12" spans="1:5" s="52" customFormat="1" ht="16.5">
      <c r="A12" s="89"/>
      <c r="B12" s="90"/>
      <c r="C12" s="66" t="s">
        <v>31</v>
      </c>
      <c r="D12" s="62">
        <v>236</v>
      </c>
      <c r="E12" s="73">
        <f>D12/D11</f>
        <v>0.41549295774647887</v>
      </c>
    </row>
    <row r="13" spans="1:5" s="52" customFormat="1" ht="16.5">
      <c r="A13" s="89"/>
      <c r="B13" s="90"/>
      <c r="C13" s="66" t="s">
        <v>32</v>
      </c>
      <c r="D13" s="64">
        <v>332</v>
      </c>
      <c r="E13" s="65">
        <f>D13/D11</f>
        <v>0.58450704225352113</v>
      </c>
    </row>
    <row r="14" spans="1:5" s="52" customFormat="1" ht="15" customHeight="1">
      <c r="A14" s="91">
        <v>111</v>
      </c>
      <c r="B14" s="90" t="s">
        <v>29</v>
      </c>
      <c r="C14" s="66" t="s">
        <v>30</v>
      </c>
      <c r="D14" s="72">
        <f>SUM(D15:D16)</f>
        <v>762</v>
      </c>
      <c r="E14" s="58">
        <f>SUM(E15:E16)</f>
        <v>1</v>
      </c>
    </row>
    <row r="15" spans="1:5" s="52" customFormat="1" ht="16.5">
      <c r="A15" s="91"/>
      <c r="B15" s="90"/>
      <c r="C15" s="66" t="s">
        <v>31</v>
      </c>
      <c r="D15" s="62">
        <v>269</v>
      </c>
      <c r="E15" s="63">
        <f>D15/D14</f>
        <v>0.35301837270341208</v>
      </c>
    </row>
    <row r="16" spans="1:5" s="52" customFormat="1" ht="16.5">
      <c r="A16" s="91"/>
      <c r="B16" s="90"/>
      <c r="C16" s="66" t="s">
        <v>32</v>
      </c>
      <c r="D16" s="64">
        <v>493</v>
      </c>
      <c r="E16" s="65">
        <f>D16/D14</f>
        <v>0.64698162729658792</v>
      </c>
    </row>
    <row r="17" spans="1:5" s="52" customFormat="1" ht="15" customHeight="1">
      <c r="A17" s="91">
        <v>110</v>
      </c>
      <c r="B17" s="90" t="s">
        <v>29</v>
      </c>
      <c r="C17" s="66" t="s">
        <v>30</v>
      </c>
      <c r="D17" s="72">
        <f>D18+D19</f>
        <v>960</v>
      </c>
      <c r="E17" s="58">
        <f>D17/D17</f>
        <v>1</v>
      </c>
    </row>
    <row r="18" spans="1:5" s="52" customFormat="1" ht="16.5">
      <c r="A18" s="91"/>
      <c r="B18" s="90"/>
      <c r="C18" s="66" t="s">
        <v>31</v>
      </c>
      <c r="D18" s="62">
        <v>375</v>
      </c>
      <c r="E18" s="63">
        <f>D18/D17</f>
        <v>0.390625</v>
      </c>
    </row>
    <row r="19" spans="1:5" s="52" customFormat="1" ht="16.5">
      <c r="A19" s="91"/>
      <c r="B19" s="90"/>
      <c r="C19" s="66" t="s">
        <v>32</v>
      </c>
      <c r="D19" s="64">
        <v>585</v>
      </c>
      <c r="E19" s="65">
        <f>D19/D17</f>
        <v>0.609375</v>
      </c>
    </row>
    <row r="20" spans="1:5" s="52" customFormat="1" ht="15" customHeight="1">
      <c r="A20" s="91">
        <v>109</v>
      </c>
      <c r="B20" s="90" t="s">
        <v>29</v>
      </c>
      <c r="C20" s="66" t="s">
        <v>30</v>
      </c>
      <c r="D20" s="74">
        <f>(D21+D22)</f>
        <v>643</v>
      </c>
      <c r="E20" s="58">
        <v>1</v>
      </c>
    </row>
    <row r="21" spans="1:5" s="52" customFormat="1" ht="16.5">
      <c r="A21" s="91"/>
      <c r="B21" s="90"/>
      <c r="C21" s="66" t="s">
        <v>31</v>
      </c>
      <c r="D21" s="62">
        <v>271</v>
      </c>
      <c r="E21" s="61">
        <f>D21/D20</f>
        <v>0.42146189735614309</v>
      </c>
    </row>
    <row r="22" spans="1:5" s="52" customFormat="1" ht="16.5">
      <c r="A22" s="91"/>
      <c r="B22" s="90"/>
      <c r="C22" s="66" t="s">
        <v>32</v>
      </c>
      <c r="D22" s="62">
        <v>372</v>
      </c>
      <c r="E22" s="61">
        <f>D22/D20</f>
        <v>0.57853810264385697</v>
      </c>
    </row>
    <row r="23" spans="1:5" s="52" customFormat="1" ht="15" customHeight="1">
      <c r="A23" s="91">
        <v>108</v>
      </c>
      <c r="B23" s="90" t="s">
        <v>29</v>
      </c>
      <c r="C23" s="66" t="s">
        <v>30</v>
      </c>
      <c r="D23" s="74">
        <v>633</v>
      </c>
      <c r="E23" s="58">
        <v>1</v>
      </c>
    </row>
    <row r="24" spans="1:5" s="52" customFormat="1" ht="16.5">
      <c r="A24" s="91"/>
      <c r="B24" s="90"/>
      <c r="C24" s="66" t="s">
        <v>31</v>
      </c>
      <c r="D24" s="75">
        <v>247</v>
      </c>
      <c r="E24" s="61">
        <v>0.39019999999999999</v>
      </c>
    </row>
    <row r="25" spans="1:5" s="52" customFormat="1" ht="16.5">
      <c r="A25" s="91"/>
      <c r="B25" s="90"/>
      <c r="C25" s="66" t="s">
        <v>32</v>
      </c>
      <c r="D25" s="76">
        <v>386</v>
      </c>
      <c r="E25" s="77">
        <v>0.60980000000000001</v>
      </c>
    </row>
    <row r="26" spans="1:5" s="52" customFormat="1" ht="15" customHeight="1">
      <c r="A26" s="91">
        <v>107</v>
      </c>
      <c r="B26" s="90" t="s">
        <v>29</v>
      </c>
      <c r="C26" s="66" t="s">
        <v>30</v>
      </c>
      <c r="D26" s="74">
        <v>472</v>
      </c>
      <c r="E26" s="58">
        <v>1</v>
      </c>
    </row>
    <row r="27" spans="1:5" s="52" customFormat="1" ht="16.5">
      <c r="A27" s="91"/>
      <c r="B27" s="90"/>
      <c r="C27" s="66" t="s">
        <v>31</v>
      </c>
      <c r="D27" s="75">
        <v>183</v>
      </c>
      <c r="E27" s="61">
        <v>0.38769999999999999</v>
      </c>
    </row>
    <row r="28" spans="1:5" s="52" customFormat="1" ht="16.5">
      <c r="A28" s="91"/>
      <c r="B28" s="90"/>
      <c r="C28" s="66" t="s">
        <v>32</v>
      </c>
      <c r="D28" s="76">
        <v>289</v>
      </c>
      <c r="E28" s="77">
        <v>0.61229999999999996</v>
      </c>
    </row>
    <row r="29" spans="1:5" s="52" customFormat="1" ht="15" customHeight="1">
      <c r="A29" s="91">
        <v>106</v>
      </c>
      <c r="B29" s="90" t="s">
        <v>29</v>
      </c>
      <c r="C29" s="66" t="s">
        <v>30</v>
      </c>
      <c r="D29" s="74">
        <v>503</v>
      </c>
      <c r="E29" s="58">
        <v>1</v>
      </c>
    </row>
    <row r="30" spans="1:5" s="52" customFormat="1" ht="16.5">
      <c r="A30" s="91"/>
      <c r="B30" s="90"/>
      <c r="C30" s="66" t="s">
        <v>31</v>
      </c>
      <c r="D30" s="75">
        <v>251</v>
      </c>
      <c r="E30" s="61">
        <v>0.499</v>
      </c>
    </row>
    <row r="31" spans="1:5" s="52" customFormat="1" ht="16.5">
      <c r="A31" s="91"/>
      <c r="B31" s="90"/>
      <c r="C31" s="66" t="s">
        <v>32</v>
      </c>
      <c r="D31" s="76">
        <v>252</v>
      </c>
      <c r="E31" s="77">
        <v>0.501</v>
      </c>
    </row>
    <row r="32" spans="1:5" s="52" customFormat="1" ht="15" customHeight="1">
      <c r="A32" s="91">
        <v>105</v>
      </c>
      <c r="B32" s="90" t="s">
        <v>29</v>
      </c>
      <c r="C32" s="66" t="s">
        <v>30</v>
      </c>
      <c r="D32" s="74">
        <f>'105年'!B6</f>
        <v>730</v>
      </c>
      <c r="E32" s="58">
        <f>'105年'!C6</f>
        <v>1</v>
      </c>
    </row>
    <row r="33" spans="1:5" s="52" customFormat="1" ht="16.5">
      <c r="A33" s="91"/>
      <c r="B33" s="90"/>
      <c r="C33" s="66" t="s">
        <v>31</v>
      </c>
      <c r="D33" s="75">
        <v>355</v>
      </c>
      <c r="E33" s="61">
        <f>'105年'!C7</f>
        <v>0.4863013698630137</v>
      </c>
    </row>
    <row r="34" spans="1:5" s="52" customFormat="1" ht="16.5">
      <c r="A34" s="91"/>
      <c r="B34" s="90"/>
      <c r="C34" s="66" t="s">
        <v>32</v>
      </c>
      <c r="D34" s="76">
        <f>'105年'!B8</f>
        <v>375</v>
      </c>
      <c r="E34" s="77">
        <f>'105年'!C8</f>
        <v>0.51369863013698636</v>
      </c>
    </row>
    <row r="35" spans="1:5" s="52" customFormat="1" ht="15" customHeight="1">
      <c r="A35" s="91">
        <v>104</v>
      </c>
      <c r="B35" s="90" t="s">
        <v>29</v>
      </c>
      <c r="C35" s="66" t="s">
        <v>30</v>
      </c>
      <c r="D35" s="74">
        <f>'104年'!B6</f>
        <v>714</v>
      </c>
      <c r="E35" s="58">
        <f>'104年'!C6</f>
        <v>1</v>
      </c>
    </row>
    <row r="36" spans="1:5" s="52" customFormat="1" ht="16.5">
      <c r="A36" s="91"/>
      <c r="B36" s="90"/>
      <c r="C36" s="66" t="s">
        <v>31</v>
      </c>
      <c r="D36" s="75">
        <f>'104年'!B7</f>
        <v>356</v>
      </c>
      <c r="E36" s="61">
        <f>'104年'!C7</f>
        <v>0.49859943977591037</v>
      </c>
    </row>
    <row r="37" spans="1:5" s="52" customFormat="1" ht="16.5">
      <c r="A37" s="91"/>
      <c r="B37" s="90"/>
      <c r="C37" s="66" t="s">
        <v>32</v>
      </c>
      <c r="D37" s="76">
        <f>'104年'!B8</f>
        <v>358</v>
      </c>
      <c r="E37" s="77">
        <f>'104年'!C8</f>
        <v>0.50140056022408963</v>
      </c>
    </row>
    <row r="38" spans="1:5" s="52" customFormat="1" ht="15" customHeight="1">
      <c r="A38" s="91">
        <v>103</v>
      </c>
      <c r="B38" s="90" t="s">
        <v>29</v>
      </c>
      <c r="C38" s="66" t="s">
        <v>30</v>
      </c>
      <c r="D38" s="74">
        <f>'103年'!B6</f>
        <v>880</v>
      </c>
      <c r="E38" s="58">
        <f>'103年'!C6</f>
        <v>1</v>
      </c>
    </row>
    <row r="39" spans="1:5" s="52" customFormat="1" ht="16.5">
      <c r="A39" s="91"/>
      <c r="B39" s="90"/>
      <c r="C39" s="66" t="s">
        <v>31</v>
      </c>
      <c r="D39" s="75">
        <f>'103年'!B7</f>
        <v>472</v>
      </c>
      <c r="E39" s="61">
        <f>'103年'!C7</f>
        <v>0.53636363636363638</v>
      </c>
    </row>
    <row r="40" spans="1:5" s="52" customFormat="1" ht="16.5">
      <c r="A40" s="91"/>
      <c r="B40" s="90"/>
      <c r="C40" s="66" t="s">
        <v>32</v>
      </c>
      <c r="D40" s="76">
        <f>'103年'!B8</f>
        <v>408</v>
      </c>
      <c r="E40" s="77">
        <f>'103年'!C8</f>
        <v>0.46363636363636362</v>
      </c>
    </row>
    <row r="41" spans="1:5" s="52" customFormat="1" ht="15" customHeight="1">
      <c r="A41" s="91">
        <v>102</v>
      </c>
      <c r="B41" s="90" t="s">
        <v>29</v>
      </c>
      <c r="C41" s="66" t="s">
        <v>30</v>
      </c>
      <c r="D41" s="78">
        <f>'102年'!B6</f>
        <v>1053</v>
      </c>
      <c r="E41" s="68">
        <f>'102年'!C6</f>
        <v>1</v>
      </c>
    </row>
    <row r="42" spans="1:5" s="52" customFormat="1" ht="16.5">
      <c r="A42" s="91"/>
      <c r="B42" s="90"/>
      <c r="C42" s="66" t="s">
        <v>31</v>
      </c>
      <c r="D42" s="79">
        <f>'102年'!B7</f>
        <v>496</v>
      </c>
      <c r="E42" s="63">
        <f>'102年'!C7</f>
        <v>0.47103513770180439</v>
      </c>
    </row>
    <row r="43" spans="1:5" s="52" customFormat="1" ht="16.5">
      <c r="A43" s="91"/>
      <c r="B43" s="90"/>
      <c r="C43" s="66" t="s">
        <v>32</v>
      </c>
      <c r="D43" s="80">
        <f>'102年'!B8</f>
        <v>557</v>
      </c>
      <c r="E43" s="65">
        <f>'102年'!C8</f>
        <v>0.52896486229819561</v>
      </c>
    </row>
    <row r="44" spans="1:5" s="52" customFormat="1" ht="15" customHeight="1">
      <c r="A44" s="91">
        <v>101</v>
      </c>
      <c r="B44" s="90" t="s">
        <v>29</v>
      </c>
      <c r="C44" s="66" t="s">
        <v>30</v>
      </c>
      <c r="D44" s="74">
        <f>'101年'!B6</f>
        <v>1209</v>
      </c>
      <c r="E44" s="58">
        <f>'101年'!C6</f>
        <v>1</v>
      </c>
    </row>
    <row r="45" spans="1:5" s="52" customFormat="1" ht="16.5">
      <c r="A45" s="91"/>
      <c r="B45" s="90"/>
      <c r="C45" s="66" t="s">
        <v>31</v>
      </c>
      <c r="D45" s="79">
        <f>'101年'!B7</f>
        <v>667</v>
      </c>
      <c r="E45" s="63">
        <f>'101年'!C7</f>
        <v>0.55169999999999997</v>
      </c>
    </row>
    <row r="46" spans="1:5" s="52" customFormat="1" ht="16.5">
      <c r="A46" s="91"/>
      <c r="B46" s="90"/>
      <c r="C46" s="66" t="s">
        <v>32</v>
      </c>
      <c r="D46" s="80">
        <f>'101年'!B8</f>
        <v>542</v>
      </c>
      <c r="E46" s="65">
        <f>'101年'!C8</f>
        <v>0.44829999999999998</v>
      </c>
    </row>
    <row r="47" spans="1:5" s="52" customFormat="1" ht="15" customHeight="1">
      <c r="A47" s="91">
        <v>100</v>
      </c>
      <c r="B47" s="90" t="s">
        <v>29</v>
      </c>
      <c r="C47" s="66" t="s">
        <v>30</v>
      </c>
      <c r="D47" s="74">
        <f>'100年'!B8</f>
        <v>1289</v>
      </c>
      <c r="E47" s="58">
        <f>'100年'!C8</f>
        <v>1</v>
      </c>
    </row>
    <row r="48" spans="1:5" s="52" customFormat="1" ht="16.5">
      <c r="A48" s="91"/>
      <c r="B48" s="90"/>
      <c r="C48" s="66" t="s">
        <v>31</v>
      </c>
      <c r="D48" s="79">
        <f>'100年'!B9</f>
        <v>707</v>
      </c>
      <c r="E48" s="63">
        <f>'100年'!C9</f>
        <v>0.55000000000000004</v>
      </c>
    </row>
    <row r="49" spans="1:5" s="52" customFormat="1" ht="16.5">
      <c r="A49" s="91"/>
      <c r="B49" s="90"/>
      <c r="C49" s="66" t="s">
        <v>32</v>
      </c>
      <c r="D49" s="80">
        <f>'100年'!B10</f>
        <v>582</v>
      </c>
      <c r="E49" s="65">
        <f>'100年'!C10</f>
        <v>0.45</v>
      </c>
    </row>
    <row r="50" spans="1:5" s="52" customFormat="1" ht="15" customHeight="1">
      <c r="A50" s="91">
        <v>99</v>
      </c>
      <c r="B50" s="90" t="s">
        <v>29</v>
      </c>
      <c r="C50" s="66" t="s">
        <v>30</v>
      </c>
      <c r="D50" s="74">
        <f>'99年'!B8</f>
        <v>1499</v>
      </c>
      <c r="E50" s="58">
        <f>'99年'!C8</f>
        <v>1</v>
      </c>
    </row>
    <row r="51" spans="1:5" s="52" customFormat="1" ht="16.5">
      <c r="A51" s="91"/>
      <c r="B51" s="90"/>
      <c r="C51" s="66" t="s">
        <v>31</v>
      </c>
      <c r="D51" s="79">
        <f>'99年'!B9</f>
        <v>972</v>
      </c>
      <c r="E51" s="63">
        <f>'99年'!C9</f>
        <v>0.65</v>
      </c>
    </row>
    <row r="52" spans="1:5" s="52" customFormat="1" ht="16.5">
      <c r="A52" s="91"/>
      <c r="B52" s="90"/>
      <c r="C52" s="66" t="s">
        <v>32</v>
      </c>
      <c r="D52" s="80">
        <f>'99年'!B10</f>
        <v>527</v>
      </c>
      <c r="E52" s="65">
        <f>'99年'!C10</f>
        <v>0.35</v>
      </c>
    </row>
    <row r="53" spans="1:5" s="52" customFormat="1" ht="15" customHeight="1">
      <c r="A53" s="91">
        <v>98</v>
      </c>
      <c r="B53" s="90" t="s">
        <v>29</v>
      </c>
      <c r="C53" s="66" t="s">
        <v>30</v>
      </c>
      <c r="D53" s="74">
        <f>'98年'!B8</f>
        <v>1832</v>
      </c>
      <c r="E53" s="58">
        <f>'98年'!C8</f>
        <v>1</v>
      </c>
    </row>
    <row r="54" spans="1:5" s="52" customFormat="1" ht="16.5">
      <c r="A54" s="91"/>
      <c r="B54" s="90"/>
      <c r="C54" s="66" t="s">
        <v>31</v>
      </c>
      <c r="D54" s="79">
        <f>'98年'!B9</f>
        <v>1072</v>
      </c>
      <c r="E54" s="63">
        <f>'98年'!C9</f>
        <v>0.58515283842794763</v>
      </c>
    </row>
    <row r="55" spans="1:5" s="52" customFormat="1" ht="16.5">
      <c r="A55" s="91"/>
      <c r="B55" s="90"/>
      <c r="C55" s="66" t="s">
        <v>32</v>
      </c>
      <c r="D55" s="80">
        <f>'98年'!B10</f>
        <v>760</v>
      </c>
      <c r="E55" s="65">
        <f>'98年'!C10</f>
        <v>0.41484716157205243</v>
      </c>
    </row>
    <row r="56" spans="1:5" s="52" customFormat="1" ht="20.100000000000001" customHeight="1">
      <c r="A56" s="1" t="s">
        <v>18</v>
      </c>
      <c r="B56" s="81"/>
      <c r="C56" s="82"/>
      <c r="D56" s="81"/>
      <c r="E56" s="83"/>
    </row>
    <row r="57" spans="1:5" s="1" customFormat="1" ht="16.5">
      <c r="C57" s="44"/>
      <c r="E57" s="84"/>
    </row>
    <row r="58" spans="1:5" s="52" customFormat="1" ht="16.5">
      <c r="B58" s="1"/>
      <c r="C58" s="44"/>
      <c r="D58" s="1"/>
      <c r="E58" s="84"/>
    </row>
    <row r="59" spans="1:5" s="52" customFormat="1" ht="16.5">
      <c r="B59" s="1"/>
      <c r="C59" s="44"/>
      <c r="D59" s="1"/>
      <c r="E59" s="84"/>
    </row>
    <row r="60" spans="1:5" s="52" customFormat="1" ht="16.5">
      <c r="B60" s="1"/>
      <c r="C60" s="44"/>
      <c r="D60" s="1"/>
      <c r="E60" s="84"/>
    </row>
    <row r="61" spans="1:5" s="52" customFormat="1" ht="16.5">
      <c r="B61" s="1"/>
      <c r="C61" s="44"/>
      <c r="D61" s="1"/>
      <c r="E61" s="84"/>
    </row>
    <row r="62" spans="1:5" s="1" customFormat="1" ht="16.5">
      <c r="C62" s="44"/>
      <c r="E62" s="84"/>
    </row>
    <row r="63" spans="1:5" s="1" customFormat="1" ht="16.5">
      <c r="C63" s="44"/>
      <c r="E63" s="84"/>
    </row>
    <row r="64" spans="1:5" s="1" customFormat="1" ht="16.5">
      <c r="C64" s="44"/>
      <c r="E64" s="84"/>
    </row>
    <row r="65" spans="3:5" s="1" customFormat="1" ht="16.5">
      <c r="C65" s="44"/>
      <c r="E65" s="84"/>
    </row>
    <row r="66" spans="3:5" s="1" customFormat="1" ht="16.5">
      <c r="C66" s="44"/>
      <c r="E66" s="84"/>
    </row>
    <row r="67" spans="3:5" s="1" customFormat="1" ht="16.5">
      <c r="C67" s="44"/>
      <c r="E67" s="84"/>
    </row>
    <row r="68" spans="3:5" s="1" customFormat="1" ht="16.5">
      <c r="C68" s="44"/>
      <c r="E68" s="84"/>
    </row>
    <row r="69" spans="3:5" s="1" customFormat="1" ht="16.5">
      <c r="C69" s="44"/>
      <c r="E69" s="84"/>
    </row>
    <row r="70" spans="3:5" s="1" customFormat="1" ht="16.5">
      <c r="C70" s="44"/>
      <c r="E70" s="84"/>
    </row>
    <row r="71" spans="3:5" s="1" customFormat="1" ht="16.5">
      <c r="C71" s="44"/>
      <c r="E71" s="84"/>
    </row>
    <row r="72" spans="3:5" s="1" customFormat="1" ht="16.5">
      <c r="C72" s="44"/>
      <c r="E72" s="84"/>
    </row>
    <row r="73" spans="3:5" s="1" customFormat="1" ht="16.5">
      <c r="C73" s="44"/>
      <c r="E73" s="84"/>
    </row>
    <row r="74" spans="3:5" s="1" customFormat="1" ht="16.5">
      <c r="C74" s="44"/>
      <c r="E74" s="84"/>
    </row>
    <row r="75" spans="3:5" s="1" customFormat="1" ht="16.5">
      <c r="C75" s="44"/>
      <c r="E75" s="84"/>
    </row>
    <row r="76" spans="3:5" s="1" customFormat="1" ht="16.5">
      <c r="C76" s="44"/>
      <c r="E76" s="84"/>
    </row>
    <row r="77" spans="3:5" s="1" customFormat="1" ht="16.5">
      <c r="C77" s="44"/>
      <c r="E77" s="84"/>
    </row>
    <row r="78" spans="3:5" s="1" customFormat="1" ht="16.5">
      <c r="C78" s="44"/>
      <c r="E78" s="84"/>
    </row>
    <row r="79" spans="3:5" s="1" customFormat="1" ht="16.5">
      <c r="C79" s="44"/>
      <c r="E79" s="84"/>
    </row>
    <row r="80" spans="3:5" s="1" customFormat="1" ht="16.5">
      <c r="C80" s="44"/>
      <c r="E80" s="84"/>
    </row>
    <row r="81" spans="3:5" s="1" customFormat="1" ht="16.5">
      <c r="C81" s="44"/>
      <c r="E81" s="84"/>
    </row>
    <row r="82" spans="3:5" s="1" customFormat="1" ht="16.5">
      <c r="C82" s="44"/>
      <c r="E82" s="84"/>
    </row>
    <row r="83" spans="3:5" s="1" customFormat="1" ht="16.5">
      <c r="C83" s="44"/>
      <c r="E83" s="84"/>
    </row>
    <row r="84" spans="3:5" s="1" customFormat="1" ht="16.5">
      <c r="C84" s="44"/>
      <c r="E84" s="84"/>
    </row>
    <row r="85" spans="3:5" s="1" customFormat="1" ht="16.5">
      <c r="C85" s="44"/>
      <c r="E85" s="84"/>
    </row>
    <row r="86" spans="3:5" s="1" customFormat="1" ht="16.5">
      <c r="C86" s="44"/>
      <c r="E86" s="84"/>
    </row>
    <row r="87" spans="3:5" s="1" customFormat="1" ht="16.5">
      <c r="C87" s="44"/>
      <c r="E87" s="84"/>
    </row>
    <row r="88" spans="3:5" s="1" customFormat="1" ht="16.5">
      <c r="C88" s="44"/>
      <c r="E88" s="84"/>
    </row>
    <row r="89" spans="3:5" s="1" customFormat="1" ht="16.5">
      <c r="C89" s="44"/>
      <c r="E89" s="84"/>
    </row>
    <row r="90" spans="3:5" s="1" customFormat="1" ht="16.5">
      <c r="C90" s="44"/>
      <c r="E90" s="84"/>
    </row>
    <row r="91" spans="3:5" s="1" customFormat="1" ht="16.5">
      <c r="C91" s="44"/>
      <c r="E91" s="84"/>
    </row>
    <row r="92" spans="3:5" s="1" customFormat="1" ht="16.5">
      <c r="C92" s="44"/>
      <c r="E92" s="84"/>
    </row>
    <row r="93" spans="3:5" s="1" customFormat="1" ht="16.5">
      <c r="C93" s="44"/>
      <c r="E93" s="84"/>
    </row>
    <row r="94" spans="3:5" s="1" customFormat="1" ht="16.5">
      <c r="C94" s="44"/>
      <c r="E94" s="84"/>
    </row>
    <row r="95" spans="3:5" s="1" customFormat="1" ht="16.5">
      <c r="C95" s="44"/>
      <c r="E95" s="84"/>
    </row>
    <row r="96" spans="3:5" s="1" customFormat="1" ht="16.5">
      <c r="C96" s="44"/>
      <c r="E96" s="84"/>
    </row>
    <row r="97" spans="3:5" s="1" customFormat="1" ht="16.5">
      <c r="C97" s="44"/>
      <c r="E97" s="84"/>
    </row>
    <row r="98" spans="3:5" s="1" customFormat="1" ht="16.5">
      <c r="C98" s="44"/>
      <c r="E98" s="84"/>
    </row>
    <row r="99" spans="3:5" s="1" customFormat="1" ht="16.5">
      <c r="C99" s="44"/>
      <c r="E99" s="84"/>
    </row>
    <row r="100" spans="3:5" s="1" customFormat="1" ht="16.5">
      <c r="C100" s="44"/>
      <c r="E100" s="84"/>
    </row>
    <row r="101" spans="3:5" s="1" customFormat="1" ht="16.5">
      <c r="C101" s="44"/>
      <c r="E101" s="84"/>
    </row>
    <row r="102" spans="3:5" s="1" customFormat="1" ht="16.5">
      <c r="C102" s="44"/>
      <c r="E102" s="84"/>
    </row>
    <row r="103" spans="3:5" s="1" customFormat="1" ht="16.5">
      <c r="C103" s="44"/>
      <c r="E103" s="84"/>
    </row>
    <row r="104" spans="3:5" s="1" customFormat="1" ht="16.5">
      <c r="C104" s="44"/>
      <c r="E104" s="84"/>
    </row>
    <row r="105" spans="3:5" s="1" customFormat="1" ht="16.5">
      <c r="C105" s="44"/>
      <c r="E105" s="84"/>
    </row>
    <row r="106" spans="3:5" s="1" customFormat="1" ht="16.5">
      <c r="C106" s="44"/>
      <c r="E106" s="84"/>
    </row>
    <row r="107" spans="3:5" s="1" customFormat="1" ht="16.5">
      <c r="C107" s="44"/>
      <c r="E107" s="84"/>
    </row>
    <row r="108" spans="3:5" s="1" customFormat="1" ht="16.5">
      <c r="C108" s="44"/>
      <c r="E108" s="84"/>
    </row>
    <row r="109" spans="3:5" s="1" customFormat="1" ht="16.5">
      <c r="C109" s="44"/>
      <c r="E109" s="84"/>
    </row>
    <row r="110" spans="3:5" s="1" customFormat="1" ht="16.5">
      <c r="C110" s="44"/>
      <c r="E110" s="84"/>
    </row>
    <row r="111" spans="3:5" s="1" customFormat="1" ht="16.5">
      <c r="C111" s="44"/>
      <c r="E111" s="84"/>
    </row>
    <row r="112" spans="3:5" s="1" customFormat="1" ht="16.5">
      <c r="C112" s="44"/>
      <c r="E112" s="84"/>
    </row>
    <row r="113" spans="3:5" s="1" customFormat="1" ht="16.5">
      <c r="C113" s="44"/>
      <c r="E113" s="84"/>
    </row>
    <row r="114" spans="3:5" s="1" customFormat="1" ht="16.5">
      <c r="C114" s="44"/>
      <c r="E114" s="84"/>
    </row>
    <row r="115" spans="3:5" s="1" customFormat="1" ht="16.5">
      <c r="C115" s="44"/>
      <c r="E115" s="84"/>
    </row>
    <row r="116" spans="3:5" s="1" customFormat="1" ht="16.5">
      <c r="C116" s="44"/>
      <c r="E116" s="84"/>
    </row>
    <row r="117" spans="3:5" s="1" customFormat="1" ht="16.5">
      <c r="C117" s="44"/>
      <c r="E117" s="84"/>
    </row>
    <row r="118" spans="3:5" s="1" customFormat="1" ht="16.5">
      <c r="C118" s="44"/>
      <c r="E118" s="84"/>
    </row>
    <row r="119" spans="3:5" s="1" customFormat="1" ht="16.5">
      <c r="C119" s="44"/>
      <c r="E119" s="84"/>
    </row>
    <row r="120" spans="3:5" s="1" customFormat="1" ht="16.5">
      <c r="C120" s="44"/>
      <c r="E120" s="84"/>
    </row>
    <row r="121" spans="3:5" s="1" customFormat="1" ht="16.5">
      <c r="C121" s="44"/>
      <c r="E121" s="84"/>
    </row>
    <row r="122" spans="3:5" s="1" customFormat="1" ht="16.5">
      <c r="C122" s="44"/>
      <c r="E122" s="84"/>
    </row>
    <row r="123" spans="3:5" s="1" customFormat="1" ht="16.5">
      <c r="C123" s="44"/>
      <c r="E123" s="84"/>
    </row>
    <row r="124" spans="3:5" s="1" customFormat="1" ht="16.5">
      <c r="C124" s="44"/>
      <c r="E124" s="84"/>
    </row>
    <row r="125" spans="3:5" s="1" customFormat="1" ht="16.5">
      <c r="C125" s="44"/>
      <c r="E125" s="84"/>
    </row>
    <row r="126" spans="3:5" s="1" customFormat="1" ht="16.5">
      <c r="C126" s="44"/>
      <c r="E126" s="84"/>
    </row>
    <row r="127" spans="3:5" s="1" customFormat="1" ht="16.5">
      <c r="C127" s="44"/>
      <c r="E127" s="84"/>
    </row>
    <row r="128" spans="3:5" s="1" customFormat="1" ht="16.5">
      <c r="C128" s="44"/>
      <c r="E128" s="84"/>
    </row>
    <row r="129" spans="3:5" s="1" customFormat="1" ht="16.5">
      <c r="C129" s="44"/>
      <c r="E129" s="84"/>
    </row>
    <row r="130" spans="3:5" s="1" customFormat="1" ht="16.5">
      <c r="C130" s="44"/>
      <c r="E130" s="84"/>
    </row>
    <row r="131" spans="3:5" s="1" customFormat="1" ht="16.5">
      <c r="C131" s="44"/>
      <c r="E131" s="84"/>
    </row>
    <row r="132" spans="3:5" s="1" customFormat="1" ht="16.5">
      <c r="C132" s="44"/>
      <c r="E132" s="84"/>
    </row>
    <row r="133" spans="3:5" s="1" customFormat="1" ht="16.5">
      <c r="C133" s="44"/>
      <c r="E133" s="84"/>
    </row>
    <row r="134" spans="3:5" s="1" customFormat="1" ht="16.5">
      <c r="C134" s="44"/>
      <c r="E134" s="84"/>
    </row>
    <row r="135" spans="3:5" s="1" customFormat="1" ht="16.5">
      <c r="C135" s="44"/>
      <c r="E135" s="84"/>
    </row>
    <row r="136" spans="3:5" s="1" customFormat="1" ht="16.5">
      <c r="C136" s="44"/>
      <c r="E136" s="84"/>
    </row>
    <row r="137" spans="3:5" s="1" customFormat="1" ht="16.5">
      <c r="C137" s="44"/>
      <c r="E137" s="84"/>
    </row>
    <row r="138" spans="3:5" s="1" customFormat="1" ht="16.5">
      <c r="C138" s="44"/>
      <c r="E138" s="84"/>
    </row>
    <row r="139" spans="3:5" s="1" customFormat="1" ht="16.5">
      <c r="C139" s="44"/>
      <c r="E139" s="84"/>
    </row>
    <row r="140" spans="3:5" s="1" customFormat="1" ht="16.5">
      <c r="C140" s="44"/>
      <c r="E140" s="84"/>
    </row>
    <row r="141" spans="3:5" s="1" customFormat="1" ht="16.5">
      <c r="C141" s="44"/>
      <c r="E141" s="84"/>
    </row>
    <row r="142" spans="3:5" s="1" customFormat="1" ht="16.5">
      <c r="C142" s="44"/>
      <c r="E142" s="84"/>
    </row>
    <row r="143" spans="3:5" s="1" customFormat="1" ht="16.5">
      <c r="C143" s="44"/>
      <c r="E143" s="84"/>
    </row>
    <row r="144" spans="3:5" s="1" customFormat="1" ht="16.5">
      <c r="C144" s="44"/>
      <c r="E144" s="84"/>
    </row>
    <row r="145" spans="3:5" s="1" customFormat="1" ht="16.5">
      <c r="C145" s="44"/>
      <c r="E145" s="84"/>
    </row>
    <row r="146" spans="3:5" s="1" customFormat="1" ht="16.5">
      <c r="C146" s="44"/>
      <c r="E146" s="84"/>
    </row>
    <row r="147" spans="3:5" s="1" customFormat="1" ht="16.5">
      <c r="C147" s="44"/>
      <c r="E147" s="84"/>
    </row>
    <row r="148" spans="3:5" s="1" customFormat="1" ht="16.5">
      <c r="C148" s="44"/>
      <c r="E148" s="84"/>
    </row>
    <row r="149" spans="3:5" s="1" customFormat="1" ht="16.5">
      <c r="C149" s="44"/>
      <c r="E149" s="84"/>
    </row>
    <row r="150" spans="3:5" s="1" customFormat="1" ht="16.5">
      <c r="C150" s="44"/>
      <c r="E150" s="84"/>
    </row>
    <row r="151" spans="3:5" s="1" customFormat="1" ht="16.5">
      <c r="C151" s="44"/>
      <c r="E151" s="84"/>
    </row>
    <row r="152" spans="3:5" s="1" customFormat="1" ht="16.5">
      <c r="C152" s="44"/>
      <c r="E152" s="84"/>
    </row>
    <row r="153" spans="3:5" s="1" customFormat="1" ht="16.5">
      <c r="C153" s="44"/>
      <c r="E153" s="84"/>
    </row>
    <row r="154" spans="3:5" s="1" customFormat="1" ht="16.5">
      <c r="C154" s="44"/>
      <c r="E154" s="84"/>
    </row>
    <row r="155" spans="3:5" s="1" customFormat="1" ht="16.5">
      <c r="C155" s="44"/>
      <c r="E155" s="84"/>
    </row>
    <row r="156" spans="3:5" s="1" customFormat="1" ht="16.5">
      <c r="C156" s="44"/>
      <c r="E156" s="84"/>
    </row>
    <row r="157" spans="3:5" s="1" customFormat="1" ht="16.5">
      <c r="C157" s="44"/>
      <c r="E157" s="84"/>
    </row>
    <row r="158" spans="3:5" s="1" customFormat="1" ht="16.5">
      <c r="C158" s="44"/>
      <c r="E158" s="84"/>
    </row>
    <row r="159" spans="3:5" s="1" customFormat="1" ht="16.5">
      <c r="C159" s="44"/>
      <c r="E159" s="84"/>
    </row>
    <row r="160" spans="3:5" s="1" customFormat="1" ht="16.5">
      <c r="C160" s="44"/>
      <c r="E160" s="84"/>
    </row>
    <row r="161" spans="3:5" s="1" customFormat="1" ht="16.5">
      <c r="C161" s="44"/>
      <c r="E161" s="84"/>
    </row>
    <row r="162" spans="3:5" s="1" customFormat="1" ht="16.5">
      <c r="C162" s="44"/>
      <c r="E162" s="84"/>
    </row>
    <row r="163" spans="3:5" s="1" customFormat="1" ht="16.5">
      <c r="C163" s="44"/>
      <c r="E163" s="84"/>
    </row>
    <row r="164" spans="3:5" s="1" customFormat="1" ht="16.5">
      <c r="C164" s="44"/>
      <c r="E164" s="84"/>
    </row>
    <row r="165" spans="3:5" s="1" customFormat="1" ht="16.5">
      <c r="C165" s="44"/>
      <c r="E165" s="84"/>
    </row>
    <row r="166" spans="3:5" s="1" customFormat="1" ht="16.5">
      <c r="C166" s="44"/>
      <c r="E166" s="84"/>
    </row>
    <row r="167" spans="3:5" s="1" customFormat="1" ht="16.5">
      <c r="C167" s="44"/>
      <c r="E167" s="84"/>
    </row>
    <row r="168" spans="3:5" s="1" customFormat="1" ht="16.5">
      <c r="C168" s="44"/>
      <c r="E168" s="84"/>
    </row>
    <row r="169" spans="3:5" s="1" customFormat="1" ht="16.5">
      <c r="C169" s="44"/>
      <c r="E169" s="84"/>
    </row>
    <row r="170" spans="3:5" s="1" customFormat="1" ht="16.5">
      <c r="C170" s="44"/>
      <c r="E170" s="84"/>
    </row>
    <row r="171" spans="3:5" s="1" customFormat="1" ht="16.5">
      <c r="C171" s="44"/>
      <c r="E171" s="84"/>
    </row>
    <row r="172" spans="3:5" s="1" customFormat="1" ht="16.5">
      <c r="C172" s="44"/>
      <c r="E172" s="84"/>
    </row>
    <row r="173" spans="3:5" s="1" customFormat="1" ht="16.5">
      <c r="C173" s="44"/>
      <c r="E173" s="84"/>
    </row>
    <row r="174" spans="3:5" s="1" customFormat="1" ht="16.5">
      <c r="C174" s="44"/>
      <c r="E174" s="84"/>
    </row>
    <row r="175" spans="3:5" s="1" customFormat="1" ht="16.5">
      <c r="C175" s="44"/>
      <c r="E175" s="84"/>
    </row>
    <row r="176" spans="3:5" s="1" customFormat="1" ht="16.5">
      <c r="C176" s="44"/>
      <c r="E176" s="84"/>
    </row>
    <row r="177" spans="3:5" s="1" customFormat="1" ht="16.5">
      <c r="C177" s="44"/>
      <c r="E177" s="84"/>
    </row>
    <row r="178" spans="3:5" s="1" customFormat="1" ht="16.5">
      <c r="C178" s="44"/>
      <c r="E178" s="84"/>
    </row>
    <row r="179" spans="3:5" s="1" customFormat="1" ht="16.5">
      <c r="C179" s="44"/>
      <c r="E179" s="84"/>
    </row>
    <row r="180" spans="3:5" s="1" customFormat="1" ht="16.5">
      <c r="C180" s="44"/>
      <c r="E180" s="84"/>
    </row>
    <row r="181" spans="3:5" s="1" customFormat="1" ht="16.5">
      <c r="C181" s="44"/>
      <c r="E181" s="84"/>
    </row>
    <row r="182" spans="3:5" s="1" customFormat="1" ht="16.5">
      <c r="C182" s="44"/>
      <c r="E182" s="84"/>
    </row>
    <row r="183" spans="3:5" s="1" customFormat="1" ht="16.5">
      <c r="C183" s="44"/>
      <c r="E183" s="84"/>
    </row>
    <row r="184" spans="3:5" s="1" customFormat="1" ht="16.5">
      <c r="C184" s="44"/>
      <c r="E184" s="84"/>
    </row>
    <row r="185" spans="3:5" s="1" customFormat="1" ht="16.5">
      <c r="C185" s="44"/>
      <c r="E185" s="84"/>
    </row>
    <row r="186" spans="3:5" s="1" customFormat="1" ht="16.5">
      <c r="C186" s="44"/>
      <c r="E186" s="84"/>
    </row>
    <row r="187" spans="3:5" s="1" customFormat="1" ht="16.5">
      <c r="C187" s="44"/>
      <c r="E187" s="84"/>
    </row>
    <row r="188" spans="3:5" s="1" customFormat="1" ht="16.5">
      <c r="C188" s="44"/>
      <c r="E188" s="84"/>
    </row>
    <row r="189" spans="3:5" s="1" customFormat="1" ht="16.5">
      <c r="C189" s="44"/>
      <c r="E189" s="84"/>
    </row>
    <row r="190" spans="3:5" s="1" customFormat="1" ht="16.5">
      <c r="C190" s="44"/>
      <c r="E190" s="84"/>
    </row>
    <row r="191" spans="3:5" s="1" customFormat="1" ht="16.5">
      <c r="C191" s="44"/>
      <c r="E191" s="84"/>
    </row>
    <row r="192" spans="3:5" s="1" customFormat="1" ht="16.5">
      <c r="C192" s="44"/>
      <c r="E192" s="84"/>
    </row>
    <row r="193" spans="3:5" s="1" customFormat="1" ht="16.5">
      <c r="C193" s="44"/>
      <c r="E193" s="84"/>
    </row>
    <row r="194" spans="3:5" s="1" customFormat="1" ht="16.5">
      <c r="C194" s="44"/>
      <c r="E194" s="84"/>
    </row>
    <row r="195" spans="3:5" s="1" customFormat="1" ht="16.5">
      <c r="C195" s="44"/>
      <c r="E195" s="84"/>
    </row>
    <row r="196" spans="3:5" s="1" customFormat="1" ht="16.5">
      <c r="C196" s="44"/>
      <c r="E196" s="84"/>
    </row>
    <row r="197" spans="3:5" s="1" customFormat="1" ht="16.5">
      <c r="C197" s="44"/>
      <c r="E197" s="84"/>
    </row>
    <row r="198" spans="3:5" s="1" customFormat="1" ht="16.5">
      <c r="C198" s="44"/>
      <c r="E198" s="84"/>
    </row>
    <row r="199" spans="3:5" s="1" customFormat="1" ht="16.5">
      <c r="C199" s="44"/>
      <c r="E199" s="84"/>
    </row>
    <row r="200" spans="3:5" s="1" customFormat="1" ht="16.5">
      <c r="C200" s="44"/>
      <c r="E200" s="84"/>
    </row>
    <row r="201" spans="3:5" s="1" customFormat="1" ht="16.5">
      <c r="C201" s="44"/>
      <c r="E201" s="84"/>
    </row>
    <row r="202" spans="3:5" s="1" customFormat="1" ht="16.5">
      <c r="C202" s="44"/>
      <c r="E202" s="84"/>
    </row>
    <row r="203" spans="3:5" s="1" customFormat="1" ht="16.5">
      <c r="C203" s="44"/>
      <c r="E203" s="84"/>
    </row>
    <row r="204" spans="3:5" s="1" customFormat="1" ht="16.5">
      <c r="C204" s="44"/>
      <c r="E204" s="84"/>
    </row>
    <row r="205" spans="3:5" s="1" customFormat="1" ht="16.5">
      <c r="C205" s="44"/>
      <c r="E205" s="84"/>
    </row>
    <row r="206" spans="3:5" s="1" customFormat="1" ht="16.5">
      <c r="C206" s="44"/>
      <c r="E206" s="84"/>
    </row>
    <row r="207" spans="3:5" s="1" customFormat="1" ht="16.5">
      <c r="C207" s="44"/>
      <c r="E207" s="84"/>
    </row>
    <row r="208" spans="3:5" s="1" customFormat="1" ht="16.5">
      <c r="C208" s="44"/>
      <c r="E208" s="84"/>
    </row>
    <row r="209" spans="3:5" s="1" customFormat="1" ht="16.5">
      <c r="C209" s="44"/>
      <c r="E209" s="84"/>
    </row>
    <row r="210" spans="3:5" s="1" customFormat="1" ht="16.5">
      <c r="C210" s="44"/>
      <c r="E210" s="84"/>
    </row>
    <row r="211" spans="3:5" s="1" customFormat="1" ht="16.5">
      <c r="C211" s="44"/>
      <c r="E211" s="84"/>
    </row>
    <row r="212" spans="3:5" s="1" customFormat="1" ht="16.5">
      <c r="C212" s="44"/>
      <c r="E212" s="84"/>
    </row>
    <row r="213" spans="3:5" s="1" customFormat="1" ht="16.5">
      <c r="C213" s="44"/>
      <c r="E213" s="84"/>
    </row>
    <row r="214" spans="3:5" s="1" customFormat="1" ht="16.5">
      <c r="C214" s="44"/>
      <c r="E214" s="84"/>
    </row>
    <row r="215" spans="3:5" s="1" customFormat="1" ht="16.5">
      <c r="C215" s="44"/>
      <c r="E215" s="84"/>
    </row>
    <row r="216" spans="3:5" s="1" customFormat="1" ht="16.5">
      <c r="C216" s="44"/>
      <c r="E216" s="84"/>
    </row>
    <row r="217" spans="3:5" s="1" customFormat="1" ht="16.5">
      <c r="C217" s="44"/>
      <c r="E217" s="84"/>
    </row>
    <row r="218" spans="3:5" s="1" customFormat="1" ht="16.5">
      <c r="C218" s="44"/>
      <c r="E218" s="84"/>
    </row>
    <row r="219" spans="3:5" s="1" customFormat="1" ht="16.5">
      <c r="C219" s="44"/>
      <c r="E219" s="84"/>
    </row>
    <row r="220" spans="3:5" s="1" customFormat="1" ht="16.5">
      <c r="C220" s="44"/>
      <c r="E220" s="84"/>
    </row>
    <row r="221" spans="3:5" s="1" customFormat="1" ht="16.5">
      <c r="C221" s="44"/>
      <c r="E221" s="84"/>
    </row>
    <row r="222" spans="3:5" s="1" customFormat="1" ht="16.5">
      <c r="C222" s="44"/>
      <c r="E222" s="84"/>
    </row>
    <row r="223" spans="3:5" s="1" customFormat="1" ht="16.5">
      <c r="C223" s="44"/>
      <c r="E223" s="84"/>
    </row>
    <row r="224" spans="3:5" s="1" customFormat="1" ht="16.5">
      <c r="C224" s="44"/>
      <c r="E224" s="84"/>
    </row>
    <row r="225" spans="3:5" s="1" customFormat="1" ht="16.5">
      <c r="C225" s="44"/>
      <c r="E225" s="84"/>
    </row>
    <row r="226" spans="3:5" s="1" customFormat="1" ht="16.5">
      <c r="C226" s="44"/>
      <c r="E226" s="84"/>
    </row>
    <row r="227" spans="3:5" s="1" customFormat="1" ht="16.5">
      <c r="C227" s="44"/>
      <c r="E227" s="84"/>
    </row>
    <row r="228" spans="3:5" s="1" customFormat="1" ht="16.5">
      <c r="C228" s="44"/>
      <c r="E228" s="84"/>
    </row>
    <row r="229" spans="3:5" s="1" customFormat="1" ht="16.5">
      <c r="C229" s="44"/>
      <c r="E229" s="84"/>
    </row>
    <row r="230" spans="3:5" s="1" customFormat="1" ht="16.5">
      <c r="C230" s="44"/>
      <c r="E230" s="84"/>
    </row>
    <row r="231" spans="3:5" s="1" customFormat="1" ht="16.5">
      <c r="C231" s="44"/>
      <c r="E231" s="84"/>
    </row>
    <row r="232" spans="3:5" s="1" customFormat="1" ht="16.5">
      <c r="C232" s="44"/>
      <c r="E232" s="84"/>
    </row>
    <row r="233" spans="3:5" s="1" customFormat="1" ht="16.5">
      <c r="C233" s="44"/>
      <c r="E233" s="84"/>
    </row>
    <row r="234" spans="3:5" s="1" customFormat="1" ht="16.5">
      <c r="C234" s="44"/>
      <c r="E234" s="84"/>
    </row>
    <row r="235" spans="3:5" s="1" customFormat="1" ht="16.5">
      <c r="C235" s="44"/>
      <c r="E235" s="84"/>
    </row>
    <row r="236" spans="3:5" s="1" customFormat="1" ht="16.5">
      <c r="C236" s="44"/>
      <c r="E236" s="84"/>
    </row>
    <row r="237" spans="3:5" s="1" customFormat="1" ht="16.5">
      <c r="C237" s="44"/>
      <c r="E237" s="84"/>
    </row>
    <row r="238" spans="3:5" s="1" customFormat="1" ht="16.5">
      <c r="C238" s="44"/>
      <c r="E238" s="84"/>
    </row>
    <row r="239" spans="3:5" s="1" customFormat="1" ht="16.5">
      <c r="C239" s="44"/>
      <c r="E239" s="84"/>
    </row>
    <row r="240" spans="3:5" s="1" customFormat="1" ht="16.5">
      <c r="C240" s="44"/>
      <c r="E240" s="84"/>
    </row>
    <row r="241" spans="3:5" s="1" customFormat="1" ht="16.5">
      <c r="C241" s="44"/>
      <c r="E241" s="84"/>
    </row>
    <row r="242" spans="3:5" s="1" customFormat="1" ht="16.5">
      <c r="C242" s="44"/>
      <c r="E242" s="84"/>
    </row>
    <row r="243" spans="3:5" s="1" customFormat="1" ht="16.5">
      <c r="C243" s="44"/>
      <c r="E243" s="84"/>
    </row>
    <row r="244" spans="3:5" s="1" customFormat="1" ht="16.5">
      <c r="C244" s="44"/>
      <c r="E244" s="84"/>
    </row>
    <row r="245" spans="3:5" s="1" customFormat="1" ht="16.5">
      <c r="C245" s="44"/>
      <c r="E245" s="84"/>
    </row>
    <row r="246" spans="3:5" s="1" customFormat="1" ht="16.5">
      <c r="C246" s="44"/>
      <c r="E246" s="84"/>
    </row>
    <row r="247" spans="3:5" s="1" customFormat="1" ht="16.5">
      <c r="C247" s="44"/>
      <c r="E247" s="84"/>
    </row>
    <row r="248" spans="3:5" s="1" customFormat="1" ht="16.5">
      <c r="C248" s="44"/>
      <c r="E248" s="84"/>
    </row>
    <row r="249" spans="3:5" s="1" customFormat="1" ht="16.5">
      <c r="C249" s="44"/>
      <c r="E249" s="84"/>
    </row>
    <row r="250" spans="3:5" s="1" customFormat="1" ht="16.5">
      <c r="C250" s="44"/>
      <c r="E250" s="84"/>
    </row>
    <row r="251" spans="3:5" s="1" customFormat="1" ht="16.5">
      <c r="C251" s="44"/>
      <c r="E251" s="84"/>
    </row>
    <row r="252" spans="3:5" s="1" customFormat="1" ht="16.5">
      <c r="C252" s="44"/>
      <c r="E252" s="84"/>
    </row>
    <row r="253" spans="3:5" s="1" customFormat="1" ht="16.5">
      <c r="C253" s="44"/>
      <c r="E253" s="84"/>
    </row>
    <row r="254" spans="3:5" s="1" customFormat="1" ht="16.5">
      <c r="C254" s="44"/>
      <c r="E254" s="84"/>
    </row>
    <row r="255" spans="3:5" s="1" customFormat="1" ht="16.5">
      <c r="C255" s="44"/>
      <c r="E255" s="84"/>
    </row>
    <row r="256" spans="3:5" s="1" customFormat="1" ht="16.5">
      <c r="C256" s="44"/>
      <c r="E256" s="84"/>
    </row>
    <row r="257" spans="3:5" s="1" customFormat="1" ht="16.5">
      <c r="C257" s="44"/>
      <c r="E257" s="84"/>
    </row>
    <row r="258" spans="3:5" s="1" customFormat="1" ht="16.5">
      <c r="C258" s="44"/>
      <c r="E258" s="84"/>
    </row>
    <row r="259" spans="3:5" s="1" customFormat="1" ht="16.5">
      <c r="C259" s="44"/>
      <c r="E259" s="84"/>
    </row>
    <row r="260" spans="3:5" s="1" customFormat="1" ht="16.5">
      <c r="C260" s="44"/>
      <c r="E260" s="84"/>
    </row>
    <row r="261" spans="3:5" s="1" customFormat="1" ht="16.5">
      <c r="C261" s="44"/>
      <c r="E261" s="84"/>
    </row>
    <row r="262" spans="3:5" s="1" customFormat="1" ht="16.5">
      <c r="C262" s="44"/>
      <c r="E262" s="84"/>
    </row>
    <row r="263" spans="3:5" s="1" customFormat="1" ht="16.5">
      <c r="C263" s="44"/>
      <c r="E263" s="84"/>
    </row>
    <row r="264" spans="3:5" s="1" customFormat="1" ht="16.5">
      <c r="C264" s="44"/>
      <c r="E264" s="84"/>
    </row>
    <row r="265" spans="3:5" s="1" customFormat="1" ht="16.5">
      <c r="C265" s="44"/>
      <c r="E265" s="84"/>
    </row>
    <row r="266" spans="3:5" s="1" customFormat="1" ht="16.5">
      <c r="C266" s="44"/>
      <c r="E266" s="84"/>
    </row>
    <row r="267" spans="3:5" s="1" customFormat="1" ht="16.5">
      <c r="C267" s="44"/>
      <c r="E267" s="84"/>
    </row>
    <row r="268" spans="3:5" s="1" customFormat="1" ht="16.5">
      <c r="C268" s="44"/>
      <c r="E268" s="84"/>
    </row>
    <row r="269" spans="3:5" s="1" customFormat="1" ht="16.5">
      <c r="C269" s="44"/>
      <c r="E269" s="84"/>
    </row>
    <row r="270" spans="3:5" s="1" customFormat="1" ht="16.5">
      <c r="C270" s="44"/>
      <c r="E270" s="84"/>
    </row>
    <row r="271" spans="3:5" s="1" customFormat="1" ht="16.5">
      <c r="C271" s="44"/>
      <c r="E271" s="84"/>
    </row>
    <row r="272" spans="3:5" s="1" customFormat="1" ht="16.5">
      <c r="C272" s="44"/>
      <c r="E272" s="84"/>
    </row>
    <row r="273" spans="3:5" s="1" customFormat="1" ht="16.5">
      <c r="C273" s="44"/>
      <c r="E273" s="84"/>
    </row>
    <row r="274" spans="3:5" s="1" customFormat="1" ht="16.5">
      <c r="C274" s="44"/>
      <c r="E274" s="84"/>
    </row>
    <row r="275" spans="3:5" s="1" customFormat="1" ht="16.5">
      <c r="C275" s="44"/>
      <c r="E275" s="84"/>
    </row>
    <row r="276" spans="3:5" s="1" customFormat="1" ht="16.5">
      <c r="C276" s="44"/>
      <c r="E276" s="84"/>
    </row>
    <row r="277" spans="3:5" s="1" customFormat="1" ht="16.5">
      <c r="C277" s="44"/>
      <c r="E277" s="84"/>
    </row>
    <row r="278" spans="3:5" s="1" customFormat="1" ht="16.5">
      <c r="C278" s="44"/>
      <c r="E278" s="84"/>
    </row>
    <row r="279" spans="3:5" s="1" customFormat="1" ht="16.5">
      <c r="C279" s="44"/>
      <c r="E279" s="84"/>
    </row>
    <row r="280" spans="3:5" s="1" customFormat="1" ht="16.5">
      <c r="C280" s="44"/>
      <c r="E280" s="84"/>
    </row>
    <row r="281" spans="3:5" s="1" customFormat="1" ht="16.5">
      <c r="C281" s="44"/>
      <c r="E281" s="84"/>
    </row>
    <row r="282" spans="3:5" s="1" customFormat="1" ht="16.5">
      <c r="C282" s="44"/>
      <c r="E282" s="84"/>
    </row>
    <row r="283" spans="3:5" s="1" customFormat="1" ht="16.5">
      <c r="C283" s="44"/>
      <c r="E283" s="84"/>
    </row>
    <row r="284" spans="3:5" s="1" customFormat="1" ht="16.5">
      <c r="C284" s="44"/>
      <c r="E284" s="84"/>
    </row>
    <row r="285" spans="3:5" s="1" customFormat="1" ht="16.5">
      <c r="C285" s="44"/>
      <c r="E285" s="84"/>
    </row>
    <row r="286" spans="3:5" s="1" customFormat="1" ht="16.5">
      <c r="C286" s="44"/>
      <c r="E286" s="84"/>
    </row>
    <row r="287" spans="3:5" s="1" customFormat="1" ht="16.5">
      <c r="C287" s="44"/>
      <c r="E287" s="84"/>
    </row>
    <row r="288" spans="3:5" s="1" customFormat="1" ht="16.5">
      <c r="C288" s="44"/>
      <c r="E288" s="84"/>
    </row>
    <row r="289" spans="3:5" s="1" customFormat="1" ht="16.5">
      <c r="C289" s="44"/>
      <c r="E289" s="84"/>
    </row>
    <row r="290" spans="3:5" s="1" customFormat="1" ht="16.5">
      <c r="C290" s="44"/>
      <c r="E290" s="84"/>
    </row>
    <row r="291" spans="3:5" s="1" customFormat="1" ht="16.5">
      <c r="C291" s="44"/>
      <c r="E291" s="84"/>
    </row>
    <row r="292" spans="3:5" s="1" customFormat="1" ht="16.5">
      <c r="C292" s="44"/>
      <c r="E292" s="84"/>
    </row>
    <row r="293" spans="3:5" s="1" customFormat="1" ht="16.5">
      <c r="C293" s="44"/>
      <c r="E293" s="84"/>
    </row>
    <row r="294" spans="3:5" s="1" customFormat="1" ht="16.5">
      <c r="C294" s="44"/>
      <c r="E294" s="84"/>
    </row>
    <row r="295" spans="3:5" s="1" customFormat="1" ht="16.5">
      <c r="C295" s="44"/>
      <c r="E295" s="84"/>
    </row>
    <row r="296" spans="3:5" s="1" customFormat="1" ht="16.5">
      <c r="C296" s="44"/>
      <c r="E296" s="84"/>
    </row>
    <row r="297" spans="3:5" s="1" customFormat="1" ht="16.5">
      <c r="C297" s="44"/>
      <c r="E297" s="84"/>
    </row>
    <row r="298" spans="3:5" s="1" customFormat="1" ht="16.5">
      <c r="C298" s="44"/>
      <c r="E298" s="84"/>
    </row>
    <row r="299" spans="3:5" s="1" customFormat="1" ht="16.5">
      <c r="C299" s="44"/>
      <c r="E299" s="84"/>
    </row>
    <row r="300" spans="3:5" s="1" customFormat="1" ht="16.5">
      <c r="C300" s="44"/>
      <c r="E300" s="84"/>
    </row>
    <row r="301" spans="3:5" s="1" customFormat="1" ht="16.5">
      <c r="C301" s="44"/>
      <c r="E301" s="84"/>
    </row>
    <row r="302" spans="3:5" s="1" customFormat="1" ht="16.5">
      <c r="C302" s="44"/>
      <c r="E302" s="84"/>
    </row>
    <row r="303" spans="3:5" s="1" customFormat="1" ht="16.5">
      <c r="C303" s="44"/>
      <c r="E303" s="84"/>
    </row>
    <row r="304" spans="3:5" s="1" customFormat="1" ht="16.5">
      <c r="C304" s="44"/>
      <c r="E304" s="84"/>
    </row>
    <row r="305" spans="3:5" s="1" customFormat="1" ht="16.5">
      <c r="C305" s="44"/>
      <c r="E305" s="84"/>
    </row>
    <row r="306" spans="3:5" s="1" customFormat="1" ht="16.5">
      <c r="C306" s="44"/>
      <c r="E306" s="84"/>
    </row>
    <row r="307" spans="3:5" s="1" customFormat="1" ht="16.5">
      <c r="C307" s="44"/>
      <c r="E307" s="84"/>
    </row>
    <row r="308" spans="3:5" s="1" customFormat="1" ht="16.5">
      <c r="C308" s="44"/>
      <c r="E308" s="84"/>
    </row>
    <row r="309" spans="3:5" s="1" customFormat="1" ht="16.5">
      <c r="C309" s="44"/>
      <c r="E309" s="84"/>
    </row>
    <row r="310" spans="3:5" s="1" customFormat="1" ht="16.5">
      <c r="C310" s="44"/>
      <c r="E310" s="84"/>
    </row>
    <row r="311" spans="3:5" s="1" customFormat="1" ht="16.5">
      <c r="C311" s="44"/>
      <c r="E311" s="84"/>
    </row>
    <row r="312" spans="3:5" s="1" customFormat="1" ht="16.5">
      <c r="C312" s="44"/>
      <c r="E312" s="84"/>
    </row>
    <row r="313" spans="3:5" s="1" customFormat="1" ht="16.5">
      <c r="C313" s="44"/>
      <c r="E313" s="84"/>
    </row>
    <row r="314" spans="3:5" s="1" customFormat="1" ht="16.5">
      <c r="C314" s="44"/>
      <c r="E314" s="84"/>
    </row>
    <row r="315" spans="3:5" s="1" customFormat="1" ht="16.5">
      <c r="C315" s="44"/>
      <c r="E315" s="84"/>
    </row>
    <row r="316" spans="3:5" s="1" customFormat="1" ht="16.5">
      <c r="C316" s="44"/>
      <c r="E316" s="84"/>
    </row>
    <row r="317" spans="3:5" s="1" customFormat="1" ht="16.5">
      <c r="C317" s="44"/>
      <c r="E317" s="84"/>
    </row>
    <row r="318" spans="3:5" s="1" customFormat="1" ht="16.5">
      <c r="C318" s="44"/>
      <c r="E318" s="84"/>
    </row>
    <row r="319" spans="3:5" s="1" customFormat="1" ht="16.5">
      <c r="C319" s="44"/>
      <c r="E319" s="84"/>
    </row>
    <row r="320" spans="3:5" s="1" customFormat="1" ht="16.5">
      <c r="C320" s="44"/>
      <c r="E320" s="84"/>
    </row>
    <row r="321" spans="3:5" s="1" customFormat="1" ht="16.5">
      <c r="C321" s="44"/>
      <c r="E321" s="84"/>
    </row>
    <row r="322" spans="3:5" s="1" customFormat="1" ht="16.5">
      <c r="C322" s="44"/>
      <c r="E322" s="84"/>
    </row>
    <row r="323" spans="3:5" s="1" customFormat="1" ht="16.5">
      <c r="C323" s="44"/>
      <c r="E323" s="84"/>
    </row>
    <row r="324" spans="3:5" s="1" customFormat="1" ht="16.5">
      <c r="C324" s="44"/>
      <c r="E324" s="84"/>
    </row>
    <row r="325" spans="3:5" s="1" customFormat="1" ht="16.5">
      <c r="C325" s="44"/>
      <c r="E325" s="84"/>
    </row>
    <row r="326" spans="3:5" s="1" customFormat="1" ht="16.5">
      <c r="C326" s="44"/>
      <c r="E326" s="84"/>
    </row>
    <row r="327" spans="3:5" s="1" customFormat="1" ht="16.5">
      <c r="C327" s="44"/>
      <c r="E327" s="84"/>
    </row>
    <row r="328" spans="3:5" s="1" customFormat="1" ht="16.5">
      <c r="C328" s="44"/>
      <c r="E328" s="84"/>
    </row>
    <row r="329" spans="3:5" s="1" customFormat="1" ht="16.5">
      <c r="C329" s="44"/>
      <c r="E329" s="84"/>
    </row>
    <row r="330" spans="3:5" s="1" customFormat="1" ht="16.5">
      <c r="C330" s="44"/>
      <c r="E330" s="84"/>
    </row>
    <row r="331" spans="3:5" s="1" customFormat="1" ht="16.5">
      <c r="C331" s="44"/>
      <c r="E331" s="84"/>
    </row>
    <row r="332" spans="3:5" s="1" customFormat="1" ht="16.5">
      <c r="C332" s="44"/>
      <c r="E332" s="84"/>
    </row>
    <row r="333" spans="3:5" s="1" customFormat="1" ht="16.5">
      <c r="C333" s="44"/>
      <c r="E333" s="84"/>
    </row>
    <row r="334" spans="3:5" s="1" customFormat="1" ht="16.5">
      <c r="C334" s="44"/>
      <c r="E334" s="84"/>
    </row>
    <row r="335" spans="3:5" s="1" customFormat="1" ht="16.5">
      <c r="C335" s="44"/>
      <c r="E335" s="84"/>
    </row>
    <row r="336" spans="3:5" s="1" customFormat="1" ht="16.5">
      <c r="C336" s="44"/>
      <c r="E336" s="84"/>
    </row>
    <row r="337" spans="3:5" s="1" customFormat="1" ht="16.5">
      <c r="C337" s="44"/>
      <c r="E337" s="84"/>
    </row>
    <row r="338" spans="3:5" s="1" customFormat="1" ht="16.5">
      <c r="C338" s="44"/>
      <c r="E338" s="84"/>
    </row>
    <row r="339" spans="3:5" s="1" customFormat="1" ht="16.5">
      <c r="C339" s="44"/>
      <c r="E339" s="84"/>
    </row>
    <row r="340" spans="3:5" s="1" customFormat="1" ht="16.5">
      <c r="C340" s="44"/>
      <c r="E340" s="84"/>
    </row>
    <row r="341" spans="3:5" s="1" customFormat="1" ht="16.5">
      <c r="C341" s="44"/>
      <c r="E341" s="84"/>
    </row>
    <row r="342" spans="3:5" s="1" customFormat="1" ht="16.5">
      <c r="C342" s="44"/>
      <c r="E342" s="84"/>
    </row>
    <row r="343" spans="3:5" s="1" customFormat="1" ht="16.5">
      <c r="C343" s="44"/>
      <c r="E343" s="84"/>
    </row>
    <row r="344" spans="3:5" s="1" customFormat="1" ht="16.5">
      <c r="C344" s="44"/>
      <c r="E344" s="84"/>
    </row>
    <row r="345" spans="3:5" s="1" customFormat="1" ht="16.5">
      <c r="C345" s="44"/>
      <c r="E345" s="84"/>
    </row>
    <row r="346" spans="3:5" s="1" customFormat="1" ht="16.5">
      <c r="C346" s="44"/>
      <c r="E346" s="84"/>
    </row>
    <row r="347" spans="3:5" s="1" customFormat="1" ht="16.5">
      <c r="C347" s="44"/>
      <c r="E347" s="84"/>
    </row>
    <row r="348" spans="3:5" s="1" customFormat="1" ht="16.5">
      <c r="C348" s="44"/>
      <c r="E348" s="84"/>
    </row>
    <row r="349" spans="3:5" s="1" customFormat="1" ht="16.5">
      <c r="C349" s="44"/>
      <c r="E349" s="84"/>
    </row>
    <row r="350" spans="3:5" s="1" customFormat="1" ht="16.5">
      <c r="C350" s="44"/>
      <c r="E350" s="84"/>
    </row>
    <row r="351" spans="3:5" s="1" customFormat="1" ht="16.5">
      <c r="C351" s="44"/>
      <c r="E351" s="84"/>
    </row>
    <row r="352" spans="3:5" s="1" customFormat="1" ht="16.5">
      <c r="C352" s="44"/>
      <c r="E352" s="84"/>
    </row>
    <row r="353" spans="3:5" s="1" customFormat="1" ht="16.5">
      <c r="C353" s="44"/>
      <c r="E353" s="84"/>
    </row>
    <row r="354" spans="3:5" s="1" customFormat="1" ht="16.5">
      <c r="C354" s="44"/>
      <c r="E354" s="84"/>
    </row>
    <row r="355" spans="3:5" s="1" customFormat="1" ht="16.5">
      <c r="C355" s="44"/>
      <c r="E355" s="84"/>
    </row>
    <row r="356" spans="3:5" s="1" customFormat="1" ht="16.5">
      <c r="C356" s="44"/>
      <c r="E356" s="84"/>
    </row>
    <row r="357" spans="3:5" s="1" customFormat="1" ht="16.5">
      <c r="C357" s="44"/>
      <c r="E357" s="84"/>
    </row>
    <row r="358" spans="3:5" s="1" customFormat="1" ht="16.5">
      <c r="C358" s="44"/>
      <c r="E358" s="84"/>
    </row>
    <row r="359" spans="3:5" s="1" customFormat="1" ht="16.5">
      <c r="C359" s="44"/>
      <c r="E359" s="84"/>
    </row>
    <row r="360" spans="3:5" s="1" customFormat="1" ht="16.5">
      <c r="C360" s="44"/>
      <c r="E360" s="84"/>
    </row>
    <row r="361" spans="3:5" s="1" customFormat="1" ht="16.5">
      <c r="C361" s="44"/>
      <c r="E361" s="84"/>
    </row>
    <row r="362" spans="3:5" s="1" customFormat="1" ht="16.5">
      <c r="C362" s="44"/>
      <c r="E362" s="84"/>
    </row>
    <row r="363" spans="3:5" s="1" customFormat="1" ht="16.5">
      <c r="C363" s="44"/>
      <c r="E363" s="84"/>
    </row>
    <row r="364" spans="3:5" s="1" customFormat="1" ht="16.5">
      <c r="C364" s="44"/>
      <c r="E364" s="84"/>
    </row>
    <row r="365" spans="3:5" s="1" customFormat="1" ht="16.5">
      <c r="C365" s="44"/>
      <c r="E365" s="84"/>
    </row>
    <row r="366" spans="3:5" s="1" customFormat="1" ht="16.5">
      <c r="C366" s="44"/>
      <c r="E366" s="84"/>
    </row>
    <row r="367" spans="3:5" s="1" customFormat="1" ht="16.5">
      <c r="C367" s="44"/>
      <c r="E367" s="84"/>
    </row>
    <row r="368" spans="3:5" s="1" customFormat="1" ht="16.5">
      <c r="C368" s="44"/>
      <c r="E368" s="84"/>
    </row>
    <row r="369" spans="3:5" s="1" customFormat="1" ht="16.5">
      <c r="C369" s="44"/>
      <c r="E369" s="84"/>
    </row>
    <row r="370" spans="3:5" s="1" customFormat="1" ht="16.5">
      <c r="C370" s="44"/>
      <c r="E370" s="84"/>
    </row>
    <row r="371" spans="3:5" s="1" customFormat="1" ht="16.5">
      <c r="C371" s="44"/>
      <c r="E371" s="84"/>
    </row>
    <row r="372" spans="3:5" s="1" customFormat="1" ht="16.5">
      <c r="C372" s="44"/>
      <c r="E372" s="84"/>
    </row>
    <row r="373" spans="3:5" s="1" customFormat="1" ht="16.5">
      <c r="C373" s="44"/>
      <c r="E373" s="84"/>
    </row>
    <row r="374" spans="3:5" s="1" customFormat="1" ht="16.5">
      <c r="C374" s="44"/>
      <c r="E374" s="84"/>
    </row>
    <row r="375" spans="3:5" s="1" customFormat="1" ht="16.5">
      <c r="C375" s="44"/>
      <c r="E375" s="84"/>
    </row>
    <row r="376" spans="3:5" s="1" customFormat="1" ht="16.5">
      <c r="C376" s="44"/>
      <c r="E376" s="84"/>
    </row>
    <row r="377" spans="3:5" s="1" customFormat="1" ht="16.5">
      <c r="C377" s="44"/>
      <c r="E377" s="84"/>
    </row>
    <row r="378" spans="3:5" s="1" customFormat="1" ht="16.5">
      <c r="C378" s="44"/>
      <c r="E378" s="84"/>
    </row>
    <row r="379" spans="3:5" s="1" customFormat="1" ht="16.5">
      <c r="C379" s="44"/>
      <c r="E379" s="84"/>
    </row>
    <row r="380" spans="3:5" s="1" customFormat="1" ht="16.5">
      <c r="C380" s="44"/>
      <c r="E380" s="84"/>
    </row>
    <row r="381" spans="3:5" s="1" customFormat="1" ht="16.5">
      <c r="C381" s="44"/>
      <c r="E381" s="84"/>
    </row>
    <row r="382" spans="3:5" s="1" customFormat="1" ht="16.5">
      <c r="C382" s="44"/>
      <c r="E382" s="84"/>
    </row>
    <row r="383" spans="3:5" s="1" customFormat="1" ht="16.5">
      <c r="C383" s="44"/>
      <c r="E383" s="84"/>
    </row>
    <row r="384" spans="3:5" s="1" customFormat="1" ht="16.5">
      <c r="C384" s="44"/>
      <c r="E384" s="84"/>
    </row>
    <row r="385" spans="3:5" s="1" customFormat="1" ht="16.5">
      <c r="C385" s="44"/>
      <c r="E385" s="84"/>
    </row>
    <row r="386" spans="3:5" s="1" customFormat="1" ht="16.5">
      <c r="C386" s="44"/>
      <c r="E386" s="84"/>
    </row>
    <row r="387" spans="3:5" s="1" customFormat="1" ht="16.5">
      <c r="C387" s="44"/>
      <c r="E387" s="84"/>
    </row>
    <row r="388" spans="3:5" s="1" customFormat="1" ht="16.5">
      <c r="C388" s="44"/>
      <c r="E388" s="84"/>
    </row>
    <row r="389" spans="3:5" s="1" customFormat="1" ht="16.5">
      <c r="C389" s="44"/>
      <c r="E389" s="84"/>
    </row>
    <row r="390" spans="3:5" s="1" customFormat="1" ht="16.5">
      <c r="C390" s="44"/>
      <c r="E390" s="84"/>
    </row>
    <row r="391" spans="3:5" s="1" customFormat="1" ht="16.5">
      <c r="C391" s="44"/>
      <c r="E391" s="84"/>
    </row>
    <row r="392" spans="3:5" s="1" customFormat="1" ht="16.5">
      <c r="C392" s="44"/>
      <c r="E392" s="84"/>
    </row>
    <row r="393" spans="3:5" s="1" customFormat="1" ht="16.5">
      <c r="C393" s="44"/>
      <c r="E393" s="84"/>
    </row>
    <row r="394" spans="3:5" s="1" customFormat="1" ht="16.5">
      <c r="C394" s="44"/>
      <c r="E394" s="84"/>
    </row>
    <row r="395" spans="3:5" s="1" customFormat="1" ht="16.5">
      <c r="C395" s="44"/>
      <c r="E395" s="84"/>
    </row>
    <row r="396" spans="3:5" s="1" customFormat="1" ht="16.5">
      <c r="C396" s="44"/>
      <c r="E396" s="84"/>
    </row>
    <row r="397" spans="3:5" s="1" customFormat="1" ht="16.5">
      <c r="C397" s="44"/>
      <c r="E397" s="84"/>
    </row>
    <row r="398" spans="3:5" s="1" customFormat="1" ht="16.5">
      <c r="C398" s="44"/>
      <c r="E398" s="84"/>
    </row>
    <row r="399" spans="3:5" s="1" customFormat="1" ht="16.5">
      <c r="C399" s="44"/>
      <c r="E399" s="84"/>
    </row>
    <row r="400" spans="3:5" s="1" customFormat="1" ht="16.5">
      <c r="C400" s="44"/>
      <c r="E400" s="84"/>
    </row>
    <row r="401" spans="3:5" s="1" customFormat="1" ht="16.5">
      <c r="C401" s="44"/>
      <c r="E401" s="84"/>
    </row>
    <row r="402" spans="3:5" s="1" customFormat="1" ht="16.5">
      <c r="C402" s="44"/>
      <c r="E402" s="84"/>
    </row>
    <row r="403" spans="3:5" s="1" customFormat="1" ht="16.5">
      <c r="C403" s="44"/>
      <c r="E403" s="84"/>
    </row>
    <row r="404" spans="3:5" s="1" customFormat="1" ht="16.5">
      <c r="C404" s="44"/>
      <c r="E404" s="84"/>
    </row>
    <row r="405" spans="3:5" s="1" customFormat="1" ht="16.5">
      <c r="C405" s="44"/>
      <c r="E405" s="84"/>
    </row>
    <row r="406" spans="3:5" s="1" customFormat="1" ht="16.5">
      <c r="C406" s="44"/>
      <c r="E406" s="84"/>
    </row>
    <row r="407" spans="3:5" s="1" customFormat="1" ht="16.5">
      <c r="C407" s="44"/>
      <c r="E407" s="84"/>
    </row>
    <row r="408" spans="3:5" s="1" customFormat="1" ht="16.5">
      <c r="C408" s="44"/>
      <c r="E408" s="84"/>
    </row>
    <row r="409" spans="3:5" s="1" customFormat="1" ht="16.5">
      <c r="C409" s="44"/>
      <c r="E409" s="84"/>
    </row>
    <row r="410" spans="3:5" s="1" customFormat="1" ht="16.5">
      <c r="C410" s="44"/>
      <c r="E410" s="84"/>
    </row>
    <row r="411" spans="3:5" s="1" customFormat="1" ht="16.5">
      <c r="C411" s="44"/>
      <c r="E411" s="84"/>
    </row>
    <row r="412" spans="3:5" s="1" customFormat="1" ht="16.5">
      <c r="C412" s="44"/>
      <c r="E412" s="84"/>
    </row>
    <row r="413" spans="3:5" s="1" customFormat="1" ht="16.5">
      <c r="C413" s="44"/>
      <c r="E413" s="84"/>
    </row>
    <row r="414" spans="3:5" s="1" customFormat="1" ht="16.5">
      <c r="C414" s="44"/>
      <c r="E414" s="84"/>
    </row>
    <row r="415" spans="3:5" s="1" customFormat="1" ht="16.5">
      <c r="C415" s="44"/>
      <c r="E415" s="84"/>
    </row>
    <row r="416" spans="3:5" s="1" customFormat="1" ht="16.5">
      <c r="C416" s="44"/>
      <c r="E416" s="84"/>
    </row>
    <row r="417" spans="3:5" s="1" customFormat="1" ht="16.5">
      <c r="C417" s="44"/>
      <c r="E417" s="84"/>
    </row>
    <row r="418" spans="3:5" s="1" customFormat="1" ht="16.5">
      <c r="C418" s="44"/>
      <c r="E418" s="84"/>
    </row>
    <row r="419" spans="3:5" s="1" customFormat="1" ht="16.5">
      <c r="C419" s="44"/>
      <c r="E419" s="84"/>
    </row>
    <row r="420" spans="3:5" s="1" customFormat="1" ht="16.5">
      <c r="C420" s="44"/>
      <c r="E420" s="84"/>
    </row>
    <row r="421" spans="3:5" s="1" customFormat="1" ht="16.5">
      <c r="C421" s="44"/>
      <c r="E421" s="84"/>
    </row>
    <row r="422" spans="3:5" s="1" customFormat="1" ht="16.5">
      <c r="C422" s="44"/>
      <c r="E422" s="84"/>
    </row>
    <row r="423" spans="3:5" s="1" customFormat="1" ht="16.5">
      <c r="C423" s="44"/>
      <c r="E423" s="84"/>
    </row>
    <row r="424" spans="3:5" s="1" customFormat="1" ht="16.5">
      <c r="C424" s="44"/>
      <c r="E424" s="84"/>
    </row>
    <row r="425" spans="3:5" s="1" customFormat="1" ht="16.5">
      <c r="C425" s="44"/>
      <c r="E425" s="84"/>
    </row>
    <row r="426" spans="3:5" s="1" customFormat="1" ht="16.5">
      <c r="C426" s="44"/>
      <c r="E426" s="84"/>
    </row>
    <row r="427" spans="3:5" s="1" customFormat="1" ht="16.5">
      <c r="C427" s="44"/>
      <c r="E427" s="84"/>
    </row>
    <row r="428" spans="3:5" s="1" customFormat="1" ht="16.5">
      <c r="C428" s="44"/>
      <c r="E428" s="84"/>
    </row>
    <row r="429" spans="3:5" s="1" customFormat="1" ht="16.5">
      <c r="C429" s="44"/>
      <c r="E429" s="84"/>
    </row>
    <row r="430" spans="3:5" s="1" customFormat="1" ht="16.5">
      <c r="C430" s="44"/>
      <c r="E430" s="84"/>
    </row>
    <row r="431" spans="3:5" s="1" customFormat="1" ht="16.5">
      <c r="C431" s="44"/>
      <c r="E431" s="84"/>
    </row>
    <row r="432" spans="3:5" s="1" customFormat="1" ht="16.5">
      <c r="C432" s="44"/>
      <c r="E432" s="84"/>
    </row>
    <row r="433" spans="3:5" s="1" customFormat="1" ht="16.5">
      <c r="C433" s="44"/>
      <c r="E433" s="84"/>
    </row>
    <row r="434" spans="3:5" s="1" customFormat="1" ht="16.5">
      <c r="C434" s="44"/>
      <c r="E434" s="84"/>
    </row>
    <row r="435" spans="3:5" s="1" customFormat="1" ht="16.5">
      <c r="C435" s="44"/>
      <c r="E435" s="84"/>
    </row>
    <row r="436" spans="3:5" s="1" customFormat="1" ht="16.5">
      <c r="C436" s="44"/>
      <c r="E436" s="84"/>
    </row>
    <row r="437" spans="3:5" s="1" customFormat="1" ht="16.5">
      <c r="C437" s="44"/>
      <c r="E437" s="84"/>
    </row>
    <row r="438" spans="3:5" s="1" customFormat="1" ht="16.5">
      <c r="C438" s="44"/>
      <c r="E438" s="84"/>
    </row>
    <row r="439" spans="3:5" s="1" customFormat="1" ht="16.5">
      <c r="C439" s="44"/>
      <c r="E439" s="84"/>
    </row>
    <row r="440" spans="3:5" s="1" customFormat="1" ht="16.5">
      <c r="C440" s="44"/>
      <c r="E440" s="84"/>
    </row>
    <row r="441" spans="3:5" s="1" customFormat="1" ht="16.5">
      <c r="C441" s="44"/>
      <c r="E441" s="84"/>
    </row>
    <row r="442" spans="3:5" s="1" customFormat="1" ht="16.5">
      <c r="C442" s="44"/>
      <c r="E442" s="84"/>
    </row>
    <row r="443" spans="3:5" s="1" customFormat="1" ht="16.5">
      <c r="C443" s="44"/>
      <c r="E443" s="84"/>
    </row>
    <row r="444" spans="3:5" s="1" customFormat="1" ht="16.5">
      <c r="C444" s="44"/>
      <c r="E444" s="84"/>
    </row>
    <row r="445" spans="3:5" s="1" customFormat="1" ht="16.5">
      <c r="C445" s="44"/>
      <c r="E445" s="84"/>
    </row>
    <row r="446" spans="3:5" s="1" customFormat="1" ht="16.5">
      <c r="C446" s="44"/>
      <c r="E446" s="84"/>
    </row>
    <row r="447" spans="3:5" s="1" customFormat="1" ht="16.5">
      <c r="C447" s="44"/>
      <c r="E447" s="84"/>
    </row>
    <row r="448" spans="3:5" s="1" customFormat="1" ht="16.5">
      <c r="C448" s="44"/>
      <c r="E448" s="84"/>
    </row>
    <row r="449" spans="3:5" s="1" customFormat="1" ht="16.5">
      <c r="C449" s="44"/>
      <c r="E449" s="84"/>
    </row>
    <row r="450" spans="3:5" s="1" customFormat="1" ht="16.5">
      <c r="C450" s="44"/>
      <c r="E450" s="84"/>
    </row>
    <row r="451" spans="3:5" s="1" customFormat="1" ht="16.5">
      <c r="C451" s="44"/>
      <c r="E451" s="84"/>
    </row>
    <row r="452" spans="3:5" s="1" customFormat="1" ht="16.5">
      <c r="C452" s="44"/>
      <c r="E452" s="84"/>
    </row>
    <row r="453" spans="3:5" s="1" customFormat="1" ht="16.5">
      <c r="C453" s="44"/>
      <c r="E453" s="84"/>
    </row>
    <row r="454" spans="3:5" s="1" customFormat="1" ht="16.5">
      <c r="C454" s="44"/>
      <c r="E454" s="84"/>
    </row>
    <row r="455" spans="3:5" s="1" customFormat="1" ht="16.5">
      <c r="C455" s="44"/>
      <c r="E455" s="84"/>
    </row>
    <row r="456" spans="3:5" s="1" customFormat="1" ht="16.5">
      <c r="C456" s="44"/>
      <c r="E456" s="84"/>
    </row>
    <row r="457" spans="3:5" s="1" customFormat="1" ht="16.5">
      <c r="C457" s="44"/>
      <c r="E457" s="84"/>
    </row>
    <row r="458" spans="3:5" s="1" customFormat="1" ht="16.5">
      <c r="C458" s="44"/>
      <c r="E458" s="84"/>
    </row>
    <row r="459" spans="3:5" s="1" customFormat="1" ht="16.5">
      <c r="C459" s="44"/>
      <c r="E459" s="84"/>
    </row>
    <row r="460" spans="3:5" s="1" customFormat="1" ht="16.5">
      <c r="C460" s="44"/>
      <c r="E460" s="84"/>
    </row>
    <row r="461" spans="3:5" s="1" customFormat="1" ht="16.5">
      <c r="C461" s="44"/>
      <c r="E461" s="84"/>
    </row>
    <row r="462" spans="3:5" s="1" customFormat="1" ht="16.5">
      <c r="C462" s="44"/>
      <c r="E462" s="84"/>
    </row>
    <row r="463" spans="3:5" s="1" customFormat="1" ht="16.5">
      <c r="C463" s="44"/>
      <c r="E463" s="84"/>
    </row>
    <row r="464" spans="3:5" s="1" customFormat="1" ht="16.5">
      <c r="C464" s="44"/>
      <c r="E464" s="84"/>
    </row>
    <row r="465" spans="3:5" s="1" customFormat="1" ht="16.5">
      <c r="C465" s="44"/>
      <c r="E465" s="84"/>
    </row>
    <row r="466" spans="3:5" s="1" customFormat="1" ht="16.5">
      <c r="C466" s="44"/>
      <c r="E466" s="84"/>
    </row>
    <row r="467" spans="3:5" s="1" customFormat="1" ht="16.5">
      <c r="C467" s="44"/>
      <c r="E467" s="84"/>
    </row>
    <row r="468" spans="3:5" s="1" customFormat="1" ht="16.5">
      <c r="C468" s="44"/>
      <c r="E468" s="84"/>
    </row>
    <row r="469" spans="3:5" s="1" customFormat="1" ht="16.5">
      <c r="C469" s="44"/>
      <c r="E469" s="84"/>
    </row>
    <row r="470" spans="3:5" s="1" customFormat="1" ht="16.5">
      <c r="C470" s="44"/>
      <c r="E470" s="84"/>
    </row>
    <row r="471" spans="3:5" s="1" customFormat="1" ht="16.5">
      <c r="C471" s="44"/>
      <c r="E471" s="84"/>
    </row>
    <row r="472" spans="3:5" s="1" customFormat="1" ht="16.5">
      <c r="C472" s="44"/>
      <c r="E472" s="84"/>
    </row>
    <row r="473" spans="3:5" s="1" customFormat="1" ht="16.5">
      <c r="C473" s="44"/>
      <c r="E473" s="84"/>
    </row>
    <row r="474" spans="3:5" s="1" customFormat="1" ht="16.5">
      <c r="C474" s="44"/>
      <c r="E474" s="84"/>
    </row>
    <row r="475" spans="3:5" s="1" customFormat="1" ht="16.5">
      <c r="C475" s="44"/>
      <c r="E475" s="84"/>
    </row>
    <row r="476" spans="3:5" s="1" customFormat="1" ht="16.5">
      <c r="C476" s="44"/>
      <c r="E476" s="84"/>
    </row>
    <row r="477" spans="3:5" s="1" customFormat="1" ht="16.5">
      <c r="C477" s="44"/>
      <c r="E477" s="84"/>
    </row>
    <row r="478" spans="3:5" s="1" customFormat="1" ht="16.5">
      <c r="C478" s="44"/>
      <c r="E478" s="84"/>
    </row>
    <row r="479" spans="3:5" s="1" customFormat="1" ht="16.5">
      <c r="C479" s="44"/>
      <c r="E479" s="84"/>
    </row>
    <row r="480" spans="3:5" s="1" customFormat="1" ht="16.5">
      <c r="C480" s="44"/>
      <c r="E480" s="84"/>
    </row>
    <row r="481" spans="3:5" s="1" customFormat="1" ht="16.5">
      <c r="C481" s="44"/>
      <c r="E481" s="84"/>
    </row>
    <row r="482" spans="3:5" s="1" customFormat="1" ht="16.5">
      <c r="C482" s="44"/>
      <c r="E482" s="84"/>
    </row>
    <row r="483" spans="3:5" s="1" customFormat="1" ht="16.5">
      <c r="C483" s="44"/>
      <c r="E483" s="84"/>
    </row>
    <row r="484" spans="3:5" s="1" customFormat="1" ht="16.5">
      <c r="C484" s="44"/>
      <c r="E484" s="84"/>
    </row>
    <row r="485" spans="3:5" s="1" customFormat="1" ht="16.5">
      <c r="C485" s="44"/>
      <c r="E485" s="84"/>
    </row>
    <row r="486" spans="3:5" s="1" customFormat="1" ht="16.5">
      <c r="C486" s="44"/>
      <c r="E486" s="84"/>
    </row>
    <row r="487" spans="3:5" s="1" customFormat="1" ht="16.5">
      <c r="C487" s="44"/>
      <c r="E487" s="84"/>
    </row>
    <row r="488" spans="3:5" s="1" customFormat="1" ht="16.5">
      <c r="C488" s="44"/>
      <c r="E488" s="84"/>
    </row>
    <row r="489" spans="3:5" s="1" customFormat="1" ht="16.5">
      <c r="C489" s="44"/>
      <c r="E489" s="84"/>
    </row>
    <row r="490" spans="3:5" s="1" customFormat="1" ht="16.5">
      <c r="C490" s="44"/>
      <c r="E490" s="84"/>
    </row>
    <row r="491" spans="3:5" s="1" customFormat="1" ht="16.5">
      <c r="C491" s="44"/>
      <c r="E491" s="84"/>
    </row>
    <row r="492" spans="3:5" s="1" customFormat="1" ht="16.5">
      <c r="C492" s="44"/>
      <c r="E492" s="84"/>
    </row>
    <row r="493" spans="3:5" s="1" customFormat="1" ht="16.5">
      <c r="C493" s="44"/>
      <c r="E493" s="84"/>
    </row>
    <row r="494" spans="3:5" s="1" customFormat="1" ht="16.5">
      <c r="C494" s="44"/>
      <c r="E494" s="84"/>
    </row>
    <row r="495" spans="3:5" s="1" customFormat="1" ht="16.5">
      <c r="C495" s="44"/>
      <c r="E495" s="84"/>
    </row>
    <row r="496" spans="3:5" s="1" customFormat="1" ht="16.5">
      <c r="C496" s="44"/>
      <c r="E496" s="84"/>
    </row>
    <row r="497" spans="3:5" s="1" customFormat="1" ht="16.5">
      <c r="C497" s="44"/>
      <c r="E497" s="84"/>
    </row>
    <row r="498" spans="3:5" s="1" customFormat="1" ht="16.5">
      <c r="C498" s="44"/>
      <c r="E498" s="84"/>
    </row>
    <row r="499" spans="3:5" s="1" customFormat="1" ht="16.5">
      <c r="C499" s="44"/>
      <c r="E499" s="84"/>
    </row>
    <row r="500" spans="3:5" s="1" customFormat="1" ht="16.5">
      <c r="C500" s="44"/>
      <c r="E500" s="84"/>
    </row>
    <row r="501" spans="3:5" s="1" customFormat="1" ht="16.5">
      <c r="C501" s="44"/>
      <c r="E501" s="84"/>
    </row>
    <row r="502" spans="3:5" s="1" customFormat="1" ht="16.5">
      <c r="C502" s="44"/>
      <c r="E502" s="84"/>
    </row>
    <row r="503" spans="3:5" s="1" customFormat="1" ht="16.5">
      <c r="C503" s="44"/>
      <c r="E503" s="84"/>
    </row>
    <row r="504" spans="3:5" s="1" customFormat="1" ht="16.5">
      <c r="C504" s="44"/>
      <c r="E504" s="84"/>
    </row>
    <row r="505" spans="3:5" s="1" customFormat="1" ht="16.5">
      <c r="C505" s="44"/>
      <c r="E505" s="84"/>
    </row>
    <row r="506" spans="3:5" s="1" customFormat="1" ht="16.5">
      <c r="C506" s="44"/>
      <c r="E506" s="84"/>
    </row>
    <row r="507" spans="3:5" s="1" customFormat="1" ht="16.5">
      <c r="C507" s="44"/>
      <c r="E507" s="84"/>
    </row>
    <row r="508" spans="3:5" s="1" customFormat="1" ht="16.5">
      <c r="C508" s="44"/>
      <c r="E508" s="84"/>
    </row>
    <row r="509" spans="3:5" s="1" customFormat="1" ht="16.5">
      <c r="C509" s="44"/>
      <c r="E509" s="84"/>
    </row>
    <row r="510" spans="3:5" s="1" customFormat="1" ht="16.5">
      <c r="C510" s="44"/>
      <c r="E510" s="84"/>
    </row>
    <row r="511" spans="3:5" s="1" customFormat="1" ht="16.5">
      <c r="C511" s="44"/>
      <c r="E511" s="84"/>
    </row>
    <row r="512" spans="3:5" s="1" customFormat="1" ht="16.5">
      <c r="C512" s="44"/>
      <c r="E512" s="84"/>
    </row>
    <row r="513" spans="3:5" s="1" customFormat="1" ht="16.5">
      <c r="C513" s="44"/>
      <c r="E513" s="84"/>
    </row>
    <row r="514" spans="3:5" s="1" customFormat="1" ht="16.5">
      <c r="C514" s="44"/>
      <c r="E514" s="84"/>
    </row>
    <row r="515" spans="3:5" s="1" customFormat="1" ht="16.5">
      <c r="C515" s="44"/>
      <c r="E515" s="84"/>
    </row>
    <row r="516" spans="3:5" s="1" customFormat="1" ht="16.5">
      <c r="C516" s="44"/>
      <c r="E516" s="84"/>
    </row>
    <row r="517" spans="3:5" s="1" customFormat="1" ht="16.5">
      <c r="C517" s="44"/>
      <c r="E517" s="84"/>
    </row>
    <row r="518" spans="3:5" s="1" customFormat="1" ht="16.5">
      <c r="C518" s="44"/>
      <c r="E518" s="84"/>
    </row>
    <row r="519" spans="3:5" s="1" customFormat="1" ht="16.5">
      <c r="C519" s="44"/>
      <c r="E519" s="84"/>
    </row>
    <row r="520" spans="3:5" s="1" customFormat="1" ht="16.5">
      <c r="C520" s="44"/>
      <c r="E520" s="84"/>
    </row>
    <row r="521" spans="3:5" s="1" customFormat="1" ht="16.5">
      <c r="C521" s="44"/>
      <c r="E521" s="84"/>
    </row>
    <row r="522" spans="3:5" s="1" customFormat="1" ht="16.5">
      <c r="C522" s="44"/>
      <c r="E522" s="84"/>
    </row>
    <row r="523" spans="3:5" s="1" customFormat="1" ht="16.5">
      <c r="C523" s="44"/>
      <c r="E523" s="84"/>
    </row>
    <row r="524" spans="3:5" s="1" customFormat="1" ht="16.5">
      <c r="C524" s="44"/>
      <c r="E524" s="84"/>
    </row>
    <row r="525" spans="3:5" s="1" customFormat="1" ht="16.5">
      <c r="C525" s="44"/>
      <c r="E525" s="84"/>
    </row>
    <row r="526" spans="3:5" s="1" customFormat="1" ht="16.5">
      <c r="C526" s="44"/>
      <c r="E526" s="84"/>
    </row>
    <row r="527" spans="3:5" s="1" customFormat="1" ht="16.5">
      <c r="C527" s="44"/>
      <c r="E527" s="84"/>
    </row>
    <row r="528" spans="3:5" s="1" customFormat="1" ht="16.5">
      <c r="C528" s="44"/>
      <c r="E528" s="84"/>
    </row>
    <row r="529" spans="3:5" s="1" customFormat="1" ht="16.5">
      <c r="C529" s="44"/>
      <c r="E529" s="84"/>
    </row>
    <row r="530" spans="3:5" s="1" customFormat="1" ht="16.5">
      <c r="C530" s="44"/>
      <c r="E530" s="84"/>
    </row>
    <row r="531" spans="3:5" s="1" customFormat="1" ht="16.5">
      <c r="C531" s="44"/>
      <c r="E531" s="84"/>
    </row>
    <row r="532" spans="3:5" s="1" customFormat="1" ht="16.5">
      <c r="C532" s="44"/>
      <c r="E532" s="84"/>
    </row>
    <row r="533" spans="3:5" s="1" customFormat="1" ht="16.5">
      <c r="C533" s="44"/>
      <c r="E533" s="84"/>
    </row>
    <row r="534" spans="3:5" s="1" customFormat="1" ht="16.5">
      <c r="C534" s="44"/>
      <c r="E534" s="84"/>
    </row>
    <row r="535" spans="3:5" s="1" customFormat="1" ht="16.5">
      <c r="C535" s="44"/>
      <c r="E535" s="84"/>
    </row>
    <row r="536" spans="3:5" s="1" customFormat="1" ht="16.5">
      <c r="C536" s="44"/>
      <c r="E536" s="84"/>
    </row>
    <row r="537" spans="3:5" s="1" customFormat="1" ht="16.5">
      <c r="C537" s="44"/>
      <c r="E537" s="84"/>
    </row>
    <row r="538" spans="3:5" s="1" customFormat="1" ht="16.5">
      <c r="C538" s="44"/>
      <c r="E538" s="84"/>
    </row>
    <row r="539" spans="3:5" s="1" customFormat="1" ht="16.5">
      <c r="C539" s="44"/>
      <c r="E539" s="84"/>
    </row>
    <row r="540" spans="3:5" s="1" customFormat="1" ht="16.5">
      <c r="C540" s="44"/>
      <c r="E540" s="84"/>
    </row>
    <row r="541" spans="3:5" s="1" customFormat="1" ht="16.5">
      <c r="C541" s="44"/>
      <c r="E541" s="84"/>
    </row>
    <row r="542" spans="3:5" s="1" customFormat="1" ht="16.5">
      <c r="C542" s="44"/>
      <c r="E542" s="84"/>
    </row>
    <row r="543" spans="3:5" s="1" customFormat="1" ht="16.5">
      <c r="C543" s="44"/>
      <c r="E543" s="84"/>
    </row>
    <row r="544" spans="3:5" s="1" customFormat="1" ht="16.5">
      <c r="C544" s="44"/>
      <c r="E544" s="84"/>
    </row>
    <row r="545" spans="3:5" s="1" customFormat="1" ht="16.5">
      <c r="C545" s="44"/>
      <c r="E545" s="84"/>
    </row>
    <row r="546" spans="3:5" s="1" customFormat="1" ht="16.5">
      <c r="C546" s="44"/>
      <c r="E546" s="84"/>
    </row>
    <row r="547" spans="3:5" s="1" customFormat="1" ht="16.5">
      <c r="C547" s="44"/>
      <c r="E547" s="84"/>
    </row>
    <row r="548" spans="3:5" s="1" customFormat="1" ht="16.5">
      <c r="C548" s="44"/>
      <c r="E548" s="84"/>
    </row>
    <row r="549" spans="3:5" s="1" customFormat="1" ht="16.5">
      <c r="C549" s="44"/>
      <c r="E549" s="84"/>
    </row>
    <row r="550" spans="3:5" s="1" customFormat="1" ht="16.5">
      <c r="C550" s="44"/>
      <c r="E550" s="84"/>
    </row>
    <row r="551" spans="3:5" s="1" customFormat="1" ht="16.5">
      <c r="C551" s="44"/>
      <c r="E551" s="84"/>
    </row>
    <row r="552" spans="3:5" s="1" customFormat="1" ht="16.5">
      <c r="C552" s="44"/>
      <c r="E552" s="84"/>
    </row>
    <row r="553" spans="3:5" s="1" customFormat="1" ht="16.5">
      <c r="C553" s="44"/>
      <c r="E553" s="84"/>
    </row>
    <row r="554" spans="3:5" s="1" customFormat="1" ht="16.5">
      <c r="C554" s="44"/>
      <c r="E554" s="84"/>
    </row>
    <row r="555" spans="3:5" s="1" customFormat="1" ht="16.5">
      <c r="C555" s="44"/>
      <c r="E555" s="84"/>
    </row>
    <row r="556" spans="3:5" s="1" customFormat="1" ht="16.5">
      <c r="C556" s="44"/>
      <c r="E556" s="84"/>
    </row>
    <row r="557" spans="3:5" s="1" customFormat="1" ht="16.5">
      <c r="C557" s="44"/>
      <c r="E557" s="84"/>
    </row>
    <row r="558" spans="3:5" s="1" customFormat="1" ht="16.5">
      <c r="C558" s="44"/>
      <c r="E558" s="84"/>
    </row>
    <row r="559" spans="3:5" s="1" customFormat="1" ht="16.5">
      <c r="C559" s="44"/>
      <c r="E559" s="84"/>
    </row>
    <row r="560" spans="3:5" s="1" customFormat="1" ht="16.5">
      <c r="C560" s="44"/>
      <c r="E560" s="84"/>
    </row>
    <row r="561" spans="3:5" s="1" customFormat="1" ht="16.5">
      <c r="C561" s="44"/>
      <c r="E561" s="84"/>
    </row>
    <row r="562" spans="3:5" s="1" customFormat="1" ht="16.5">
      <c r="C562" s="44"/>
      <c r="E562" s="84"/>
    </row>
    <row r="563" spans="3:5" s="1" customFormat="1" ht="16.5">
      <c r="C563" s="44"/>
      <c r="E563" s="84"/>
    </row>
    <row r="564" spans="3:5" s="1" customFormat="1" ht="16.5">
      <c r="C564" s="44"/>
      <c r="E564" s="84"/>
    </row>
    <row r="565" spans="3:5" s="1" customFormat="1" ht="16.5">
      <c r="C565" s="44"/>
      <c r="E565" s="84"/>
    </row>
    <row r="566" spans="3:5" s="1" customFormat="1" ht="16.5">
      <c r="C566" s="44"/>
      <c r="E566" s="84"/>
    </row>
    <row r="567" spans="3:5" s="1" customFormat="1" ht="16.5">
      <c r="C567" s="44"/>
      <c r="E567" s="84"/>
    </row>
    <row r="568" spans="3:5" s="1" customFormat="1" ht="16.5">
      <c r="C568" s="44"/>
      <c r="E568" s="84"/>
    </row>
    <row r="569" spans="3:5" s="1" customFormat="1" ht="16.5">
      <c r="C569" s="44"/>
      <c r="E569" s="84"/>
    </row>
    <row r="570" spans="3:5" s="1" customFormat="1" ht="16.5">
      <c r="C570" s="44"/>
      <c r="E570" s="84"/>
    </row>
    <row r="571" spans="3:5" s="1" customFormat="1" ht="16.5">
      <c r="C571" s="44"/>
      <c r="E571" s="84"/>
    </row>
    <row r="572" spans="3:5" s="1" customFormat="1" ht="16.5">
      <c r="C572" s="44"/>
      <c r="E572" s="84"/>
    </row>
    <row r="573" spans="3:5" s="1" customFormat="1" ht="16.5">
      <c r="C573" s="44"/>
      <c r="E573" s="84"/>
    </row>
    <row r="574" spans="3:5" s="1" customFormat="1" ht="16.5">
      <c r="C574" s="44"/>
      <c r="E574" s="84"/>
    </row>
    <row r="575" spans="3:5" s="1" customFormat="1" ht="16.5">
      <c r="C575" s="44"/>
      <c r="E575" s="84"/>
    </row>
    <row r="576" spans="3:5" s="1" customFormat="1" ht="16.5">
      <c r="C576" s="44"/>
      <c r="E576" s="84"/>
    </row>
    <row r="577" spans="3:5" s="1" customFormat="1" ht="16.5">
      <c r="C577" s="44"/>
      <c r="E577" s="84"/>
    </row>
    <row r="578" spans="3:5" s="1" customFormat="1" ht="16.5">
      <c r="C578" s="44"/>
      <c r="E578" s="84"/>
    </row>
    <row r="579" spans="3:5" s="1" customFormat="1" ht="16.5">
      <c r="C579" s="44"/>
      <c r="E579" s="84"/>
    </row>
    <row r="580" spans="3:5" s="1" customFormat="1" ht="16.5">
      <c r="C580" s="44"/>
      <c r="E580" s="84"/>
    </row>
    <row r="581" spans="3:5" s="1" customFormat="1" ht="16.5">
      <c r="C581" s="44"/>
      <c r="E581" s="84"/>
    </row>
    <row r="582" spans="3:5" s="1" customFormat="1" ht="16.5">
      <c r="C582" s="44"/>
      <c r="E582" s="84"/>
    </row>
    <row r="583" spans="3:5" s="1" customFormat="1" ht="16.5">
      <c r="C583" s="44"/>
      <c r="E583" s="84"/>
    </row>
    <row r="584" spans="3:5" s="1" customFormat="1" ht="16.5">
      <c r="C584" s="44"/>
      <c r="E584" s="84"/>
    </row>
    <row r="585" spans="3:5" s="1" customFormat="1" ht="16.5">
      <c r="C585" s="44"/>
      <c r="E585" s="84"/>
    </row>
    <row r="586" spans="3:5" s="1" customFormat="1" ht="16.5">
      <c r="C586" s="44"/>
      <c r="E586" s="84"/>
    </row>
    <row r="587" spans="3:5" s="1" customFormat="1" ht="16.5">
      <c r="C587" s="44"/>
      <c r="E587" s="84"/>
    </row>
    <row r="588" spans="3:5" s="1" customFormat="1" ht="16.5">
      <c r="C588" s="44"/>
      <c r="E588" s="84"/>
    </row>
    <row r="589" spans="3:5" s="1" customFormat="1" ht="16.5">
      <c r="C589" s="44"/>
      <c r="E589" s="84"/>
    </row>
    <row r="590" spans="3:5" s="1" customFormat="1" ht="16.5">
      <c r="C590" s="44"/>
      <c r="E590" s="84"/>
    </row>
    <row r="591" spans="3:5" s="1" customFormat="1" ht="16.5">
      <c r="C591" s="44"/>
      <c r="E591" s="84"/>
    </row>
    <row r="592" spans="3:5" s="1" customFormat="1" ht="16.5">
      <c r="C592" s="44"/>
      <c r="E592" s="84"/>
    </row>
    <row r="593" spans="3:5" s="1" customFormat="1" ht="16.5">
      <c r="C593" s="44"/>
      <c r="E593" s="84"/>
    </row>
    <row r="594" spans="3:5" s="1" customFormat="1" ht="16.5">
      <c r="C594" s="44"/>
      <c r="E594" s="84"/>
    </row>
    <row r="595" spans="3:5" s="1" customFormat="1" ht="16.5">
      <c r="C595" s="44"/>
      <c r="E595" s="84"/>
    </row>
    <row r="596" spans="3:5" s="1" customFormat="1" ht="16.5">
      <c r="C596" s="44"/>
      <c r="E596" s="84"/>
    </row>
    <row r="597" spans="3:5" s="1" customFormat="1" ht="16.5">
      <c r="C597" s="44"/>
      <c r="E597" s="84"/>
    </row>
    <row r="598" spans="3:5" s="1" customFormat="1" ht="16.5">
      <c r="C598" s="44"/>
      <c r="E598" s="84"/>
    </row>
    <row r="599" spans="3:5" s="1" customFormat="1" ht="16.5">
      <c r="C599" s="44"/>
      <c r="E599" s="84"/>
    </row>
    <row r="600" spans="3:5" s="1" customFormat="1" ht="16.5">
      <c r="C600" s="44"/>
      <c r="E600" s="84"/>
    </row>
    <row r="601" spans="3:5" s="1" customFormat="1" ht="16.5">
      <c r="C601" s="44"/>
      <c r="E601" s="84"/>
    </row>
    <row r="602" spans="3:5" s="1" customFormat="1" ht="16.5">
      <c r="C602" s="44"/>
      <c r="E602" s="84"/>
    </row>
    <row r="603" spans="3:5" s="1" customFormat="1" ht="16.5">
      <c r="C603" s="44"/>
      <c r="E603" s="84"/>
    </row>
    <row r="604" spans="3:5" s="1" customFormat="1" ht="16.5">
      <c r="C604" s="44"/>
      <c r="E604" s="84"/>
    </row>
    <row r="605" spans="3:5" s="1" customFormat="1" ht="16.5">
      <c r="C605" s="44"/>
      <c r="E605" s="84"/>
    </row>
    <row r="606" spans="3:5" s="1" customFormat="1" ht="16.5">
      <c r="C606" s="44"/>
      <c r="E606" s="84"/>
    </row>
    <row r="607" spans="3:5" s="1" customFormat="1" ht="16.5">
      <c r="C607" s="44"/>
      <c r="E607" s="84"/>
    </row>
    <row r="608" spans="3:5" s="1" customFormat="1" ht="16.5">
      <c r="C608" s="44"/>
      <c r="E608" s="84"/>
    </row>
    <row r="609" spans="3:5" s="1" customFormat="1" ht="16.5">
      <c r="C609" s="44"/>
      <c r="E609" s="84"/>
    </row>
    <row r="610" spans="3:5" s="1" customFormat="1" ht="16.5">
      <c r="C610" s="44"/>
      <c r="E610" s="84"/>
    </row>
    <row r="611" spans="3:5" s="1" customFormat="1" ht="16.5">
      <c r="C611" s="44"/>
      <c r="E611" s="84"/>
    </row>
    <row r="612" spans="3:5" s="1" customFormat="1" ht="16.5">
      <c r="C612" s="44"/>
      <c r="E612" s="84"/>
    </row>
    <row r="613" spans="3:5" s="1" customFormat="1" ht="16.5">
      <c r="C613" s="44"/>
      <c r="E613" s="84"/>
    </row>
    <row r="614" spans="3:5" s="1" customFormat="1" ht="16.5">
      <c r="C614" s="44"/>
      <c r="E614" s="84"/>
    </row>
    <row r="615" spans="3:5" s="1" customFormat="1" ht="16.5">
      <c r="C615" s="44"/>
      <c r="E615" s="84"/>
    </row>
    <row r="616" spans="3:5" s="1" customFormat="1" ht="16.5">
      <c r="C616" s="44"/>
      <c r="E616" s="84"/>
    </row>
    <row r="617" spans="3:5" s="1" customFormat="1" ht="16.5">
      <c r="C617" s="44"/>
      <c r="E617" s="84"/>
    </row>
    <row r="618" spans="3:5" s="1" customFormat="1" ht="16.5">
      <c r="C618" s="44"/>
      <c r="E618" s="84"/>
    </row>
    <row r="619" spans="3:5" s="1" customFormat="1" ht="16.5">
      <c r="C619" s="44"/>
      <c r="E619" s="84"/>
    </row>
    <row r="620" spans="3:5" s="1" customFormat="1" ht="16.5">
      <c r="C620" s="44"/>
      <c r="E620" s="84"/>
    </row>
    <row r="621" spans="3:5" s="1" customFormat="1" ht="16.5">
      <c r="C621" s="44"/>
      <c r="E621" s="84"/>
    </row>
    <row r="622" spans="3:5" s="1" customFormat="1" ht="16.5">
      <c r="C622" s="44"/>
      <c r="E622" s="84"/>
    </row>
    <row r="623" spans="3:5" s="1" customFormat="1" ht="16.5">
      <c r="C623" s="44"/>
      <c r="E623" s="84"/>
    </row>
    <row r="624" spans="3:5" s="1" customFormat="1" ht="16.5">
      <c r="C624" s="44"/>
      <c r="E624" s="84"/>
    </row>
    <row r="625" spans="3:5" s="1" customFormat="1" ht="16.5">
      <c r="C625" s="44"/>
      <c r="E625" s="84"/>
    </row>
    <row r="626" spans="3:5" s="1" customFormat="1" ht="16.5">
      <c r="C626" s="44"/>
      <c r="E626" s="84"/>
    </row>
    <row r="627" spans="3:5" s="1" customFormat="1" ht="16.5">
      <c r="C627" s="44"/>
      <c r="E627" s="84"/>
    </row>
    <row r="628" spans="3:5" s="1" customFormat="1" ht="16.5">
      <c r="C628" s="44"/>
      <c r="E628" s="84"/>
    </row>
    <row r="629" spans="3:5" s="1" customFormat="1" ht="16.5">
      <c r="C629" s="44"/>
      <c r="E629" s="84"/>
    </row>
    <row r="630" spans="3:5" s="1" customFormat="1" ht="16.5">
      <c r="C630" s="44"/>
      <c r="E630" s="84"/>
    </row>
    <row r="631" spans="3:5" s="1" customFormat="1" ht="16.5">
      <c r="C631" s="44"/>
      <c r="E631" s="84"/>
    </row>
    <row r="632" spans="3:5" s="1" customFormat="1" ht="16.5">
      <c r="C632" s="44"/>
      <c r="E632" s="84"/>
    </row>
    <row r="633" spans="3:5" s="1" customFormat="1" ht="16.5">
      <c r="C633" s="44"/>
      <c r="E633" s="84"/>
    </row>
    <row r="634" spans="3:5" s="1" customFormat="1" ht="16.5">
      <c r="C634" s="44"/>
      <c r="E634" s="84"/>
    </row>
    <row r="635" spans="3:5" s="1" customFormat="1" ht="16.5">
      <c r="C635" s="44"/>
      <c r="E635" s="84"/>
    </row>
    <row r="636" spans="3:5" s="1" customFormat="1" ht="16.5">
      <c r="C636" s="44"/>
      <c r="E636" s="84"/>
    </row>
    <row r="637" spans="3:5" s="1" customFormat="1" ht="16.5">
      <c r="C637" s="44"/>
      <c r="E637" s="84"/>
    </row>
    <row r="638" spans="3:5" s="1" customFormat="1" ht="16.5">
      <c r="C638" s="44"/>
      <c r="E638" s="84"/>
    </row>
    <row r="639" spans="3:5" s="1" customFormat="1" ht="16.5">
      <c r="C639" s="44"/>
      <c r="E639" s="84"/>
    </row>
    <row r="640" spans="3:5" s="1" customFormat="1" ht="16.5">
      <c r="C640" s="44"/>
      <c r="E640" s="84"/>
    </row>
    <row r="641" spans="3:5" s="1" customFormat="1" ht="16.5">
      <c r="C641" s="44"/>
      <c r="E641" s="84"/>
    </row>
    <row r="642" spans="3:5" s="1" customFormat="1" ht="16.5">
      <c r="C642" s="44"/>
      <c r="E642" s="84"/>
    </row>
    <row r="643" spans="3:5" s="1" customFormat="1" ht="16.5">
      <c r="C643" s="44"/>
      <c r="E643" s="84"/>
    </row>
    <row r="644" spans="3:5" s="1" customFormat="1" ht="16.5">
      <c r="C644" s="44"/>
      <c r="E644" s="84"/>
    </row>
    <row r="645" spans="3:5" s="1" customFormat="1" ht="16.5">
      <c r="C645" s="44"/>
      <c r="E645" s="84"/>
    </row>
    <row r="646" spans="3:5" s="1" customFormat="1" ht="16.5">
      <c r="C646" s="44"/>
      <c r="E646" s="84"/>
    </row>
    <row r="647" spans="3:5" s="1" customFormat="1" ht="16.5">
      <c r="C647" s="44"/>
      <c r="E647" s="84"/>
    </row>
    <row r="648" spans="3:5" s="1" customFormat="1" ht="16.5">
      <c r="C648" s="44"/>
      <c r="E648" s="84"/>
    </row>
    <row r="649" spans="3:5" s="1" customFormat="1" ht="16.5">
      <c r="C649" s="44"/>
      <c r="E649" s="84"/>
    </row>
    <row r="650" spans="3:5" s="1" customFormat="1" ht="16.5">
      <c r="C650" s="44"/>
      <c r="E650" s="84"/>
    </row>
    <row r="651" spans="3:5" s="1" customFormat="1" ht="16.5">
      <c r="C651" s="44"/>
      <c r="E651" s="84"/>
    </row>
    <row r="652" spans="3:5" s="1" customFormat="1" ht="16.5">
      <c r="C652" s="44"/>
      <c r="E652" s="84"/>
    </row>
    <row r="653" spans="3:5" s="1" customFormat="1" ht="16.5">
      <c r="C653" s="44"/>
      <c r="E653" s="84"/>
    </row>
    <row r="654" spans="3:5" s="1" customFormat="1" ht="16.5">
      <c r="C654" s="44"/>
      <c r="E654" s="84"/>
    </row>
    <row r="655" spans="3:5" s="1" customFormat="1" ht="16.5">
      <c r="C655" s="44"/>
      <c r="E655" s="84"/>
    </row>
    <row r="656" spans="3:5" s="1" customFormat="1" ht="16.5">
      <c r="C656" s="44"/>
      <c r="E656" s="84"/>
    </row>
    <row r="657" spans="3:5" s="1" customFormat="1" ht="16.5">
      <c r="C657" s="44"/>
      <c r="E657" s="84"/>
    </row>
    <row r="658" spans="3:5" s="1" customFormat="1" ht="16.5">
      <c r="C658" s="44"/>
      <c r="E658" s="84"/>
    </row>
    <row r="659" spans="3:5" s="1" customFormat="1" ht="16.5">
      <c r="C659" s="44"/>
      <c r="E659" s="84"/>
    </row>
    <row r="660" spans="3:5" s="1" customFormat="1" ht="16.5">
      <c r="C660" s="44"/>
      <c r="E660" s="84"/>
    </row>
    <row r="661" spans="3:5" s="1" customFormat="1" ht="16.5">
      <c r="C661" s="44"/>
      <c r="E661" s="84"/>
    </row>
    <row r="662" spans="3:5" s="1" customFormat="1" ht="16.5">
      <c r="C662" s="44"/>
      <c r="E662" s="84"/>
    </row>
    <row r="663" spans="3:5" s="1" customFormat="1" ht="16.5">
      <c r="C663" s="44"/>
      <c r="E663" s="84"/>
    </row>
    <row r="664" spans="3:5" s="1" customFormat="1" ht="16.5">
      <c r="C664" s="44"/>
      <c r="E664" s="84"/>
    </row>
    <row r="665" spans="3:5" s="1" customFormat="1" ht="16.5">
      <c r="C665" s="44"/>
      <c r="E665" s="84"/>
    </row>
    <row r="666" spans="3:5" s="1" customFormat="1" ht="16.5">
      <c r="C666" s="44"/>
      <c r="E666" s="84"/>
    </row>
    <row r="667" spans="3:5" s="1" customFormat="1" ht="16.5">
      <c r="C667" s="44"/>
      <c r="E667" s="84"/>
    </row>
    <row r="668" spans="3:5" s="1" customFormat="1" ht="16.5">
      <c r="C668" s="44"/>
      <c r="E668" s="84"/>
    </row>
    <row r="669" spans="3:5" s="1" customFormat="1" ht="16.5">
      <c r="C669" s="44"/>
      <c r="E669" s="84"/>
    </row>
    <row r="670" spans="3:5" s="1" customFormat="1" ht="16.5">
      <c r="C670" s="44"/>
      <c r="E670" s="84"/>
    </row>
    <row r="671" spans="3:5" s="1" customFormat="1" ht="16.5">
      <c r="C671" s="44"/>
      <c r="E671" s="84"/>
    </row>
    <row r="672" spans="3:5" s="1" customFormat="1" ht="16.5">
      <c r="C672" s="44"/>
      <c r="E672" s="84"/>
    </row>
    <row r="673" spans="3:5" s="1" customFormat="1" ht="16.5">
      <c r="C673" s="44"/>
      <c r="E673" s="84"/>
    </row>
    <row r="674" spans="3:5" s="1" customFormat="1" ht="16.5">
      <c r="C674" s="44"/>
      <c r="E674" s="84"/>
    </row>
    <row r="675" spans="3:5" s="1" customFormat="1" ht="16.5">
      <c r="C675" s="44"/>
      <c r="E675" s="84"/>
    </row>
    <row r="676" spans="3:5" s="1" customFormat="1" ht="16.5">
      <c r="C676" s="44"/>
      <c r="E676" s="84"/>
    </row>
    <row r="677" spans="3:5" s="1" customFormat="1" ht="16.5">
      <c r="C677" s="44"/>
      <c r="E677" s="84"/>
    </row>
    <row r="678" spans="3:5" s="1" customFormat="1" ht="16.5">
      <c r="C678" s="44"/>
      <c r="E678" s="84"/>
    </row>
    <row r="679" spans="3:5" s="1" customFormat="1" ht="16.5">
      <c r="C679" s="44"/>
      <c r="E679" s="84"/>
    </row>
    <row r="680" spans="3:5" s="1" customFormat="1" ht="16.5">
      <c r="C680" s="44"/>
      <c r="E680" s="84"/>
    </row>
    <row r="681" spans="3:5" s="1" customFormat="1" ht="16.5">
      <c r="C681" s="44"/>
      <c r="E681" s="84"/>
    </row>
    <row r="682" spans="3:5" s="1" customFormat="1" ht="16.5">
      <c r="C682" s="44"/>
      <c r="E682" s="84"/>
    </row>
    <row r="683" spans="3:5" s="1" customFormat="1" ht="16.5">
      <c r="C683" s="44"/>
      <c r="E683" s="84"/>
    </row>
    <row r="684" spans="3:5" s="1" customFormat="1" ht="16.5">
      <c r="C684" s="44"/>
      <c r="E684" s="84"/>
    </row>
    <row r="685" spans="3:5" s="1" customFormat="1" ht="16.5">
      <c r="C685" s="44"/>
      <c r="E685" s="84"/>
    </row>
    <row r="686" spans="3:5" s="1" customFormat="1" ht="16.5">
      <c r="C686" s="44"/>
      <c r="E686" s="84"/>
    </row>
    <row r="687" spans="3:5" s="1" customFormat="1" ht="16.5">
      <c r="C687" s="44"/>
      <c r="E687" s="84"/>
    </row>
    <row r="688" spans="3:5" s="1" customFormat="1" ht="16.5">
      <c r="C688" s="44"/>
      <c r="E688" s="84"/>
    </row>
    <row r="689" spans="3:5" s="1" customFormat="1" ht="16.5">
      <c r="C689" s="44"/>
      <c r="E689" s="84"/>
    </row>
    <row r="690" spans="3:5" s="1" customFormat="1" ht="16.5">
      <c r="C690" s="44"/>
      <c r="E690" s="84"/>
    </row>
    <row r="691" spans="3:5" s="1" customFormat="1" ht="16.5">
      <c r="C691" s="44"/>
      <c r="E691" s="84"/>
    </row>
    <row r="692" spans="3:5" s="1" customFormat="1" ht="16.5">
      <c r="C692" s="44"/>
      <c r="E692" s="84"/>
    </row>
    <row r="693" spans="3:5" s="1" customFormat="1" ht="16.5">
      <c r="C693" s="44"/>
      <c r="E693" s="84"/>
    </row>
    <row r="694" spans="3:5" s="1" customFormat="1" ht="16.5">
      <c r="C694" s="44"/>
      <c r="E694" s="84"/>
    </row>
    <row r="695" spans="3:5" s="1" customFormat="1" ht="16.5">
      <c r="C695" s="44"/>
      <c r="E695" s="84"/>
    </row>
    <row r="696" spans="3:5" s="1" customFormat="1" ht="16.5">
      <c r="C696" s="44"/>
      <c r="E696" s="84"/>
    </row>
    <row r="697" spans="3:5" s="1" customFormat="1" ht="16.5">
      <c r="C697" s="44"/>
      <c r="E697" s="84"/>
    </row>
    <row r="698" spans="3:5" s="1" customFormat="1" ht="16.5">
      <c r="C698" s="44"/>
      <c r="E698" s="84"/>
    </row>
    <row r="699" spans="3:5" s="1" customFormat="1" ht="16.5">
      <c r="C699" s="44"/>
      <c r="E699" s="84"/>
    </row>
    <row r="700" spans="3:5" s="1" customFormat="1" ht="16.5">
      <c r="C700" s="44"/>
      <c r="E700" s="84"/>
    </row>
    <row r="701" spans="3:5" s="1" customFormat="1" ht="16.5">
      <c r="C701" s="44"/>
      <c r="E701" s="84"/>
    </row>
    <row r="702" spans="3:5" s="1" customFormat="1" ht="16.5">
      <c r="C702" s="44"/>
      <c r="E702" s="84"/>
    </row>
    <row r="703" spans="3:5" s="1" customFormat="1" ht="16.5">
      <c r="C703" s="44"/>
      <c r="E703" s="84"/>
    </row>
    <row r="704" spans="3:5" s="1" customFormat="1" ht="16.5">
      <c r="C704" s="44"/>
      <c r="E704" s="84"/>
    </row>
    <row r="705" spans="3:5" s="1" customFormat="1" ht="16.5">
      <c r="C705" s="44"/>
      <c r="E705" s="84"/>
    </row>
    <row r="706" spans="3:5" s="1" customFormat="1" ht="16.5">
      <c r="C706" s="44"/>
      <c r="E706" s="84"/>
    </row>
    <row r="707" spans="3:5" s="1" customFormat="1" ht="16.5">
      <c r="C707" s="44"/>
      <c r="E707" s="84"/>
    </row>
    <row r="708" spans="3:5" s="1" customFormat="1" ht="16.5">
      <c r="C708" s="44"/>
      <c r="E708" s="84"/>
    </row>
    <row r="709" spans="3:5" s="1" customFormat="1" ht="16.5">
      <c r="C709" s="44"/>
      <c r="E709" s="84"/>
    </row>
    <row r="710" spans="3:5" s="1" customFormat="1" ht="16.5">
      <c r="C710" s="44"/>
      <c r="E710" s="84"/>
    </row>
    <row r="711" spans="3:5" s="1" customFormat="1" ht="16.5">
      <c r="C711" s="44"/>
      <c r="E711" s="84"/>
    </row>
    <row r="712" spans="3:5" s="1" customFormat="1" ht="16.5">
      <c r="C712" s="44"/>
      <c r="E712" s="84"/>
    </row>
    <row r="713" spans="3:5" s="1" customFormat="1" ht="16.5">
      <c r="C713" s="44"/>
      <c r="E713" s="84"/>
    </row>
    <row r="714" spans="3:5" s="1" customFormat="1" ht="16.5">
      <c r="C714" s="44"/>
      <c r="E714" s="84"/>
    </row>
    <row r="715" spans="3:5" s="1" customFormat="1" ht="16.5">
      <c r="C715" s="44"/>
      <c r="E715" s="84"/>
    </row>
    <row r="716" spans="3:5" s="1" customFormat="1" ht="16.5">
      <c r="C716" s="44"/>
      <c r="E716" s="84"/>
    </row>
    <row r="717" spans="3:5" s="1" customFormat="1" ht="16.5">
      <c r="C717" s="44"/>
      <c r="E717" s="84"/>
    </row>
    <row r="718" spans="3:5" s="1" customFormat="1" ht="16.5">
      <c r="C718" s="44"/>
      <c r="E718" s="84"/>
    </row>
    <row r="719" spans="3:5" s="1" customFormat="1" ht="16.5">
      <c r="C719" s="44"/>
      <c r="E719" s="84"/>
    </row>
    <row r="720" spans="3:5" s="1" customFormat="1" ht="16.5">
      <c r="C720" s="44"/>
      <c r="E720" s="84"/>
    </row>
    <row r="721" spans="3:5" s="1" customFormat="1" ht="16.5">
      <c r="C721" s="44"/>
      <c r="E721" s="84"/>
    </row>
    <row r="722" spans="3:5" s="1" customFormat="1" ht="16.5">
      <c r="C722" s="44"/>
      <c r="E722" s="84"/>
    </row>
    <row r="723" spans="3:5" s="1" customFormat="1" ht="16.5">
      <c r="C723" s="44"/>
      <c r="E723" s="84"/>
    </row>
    <row r="724" spans="3:5" s="1" customFormat="1" ht="16.5">
      <c r="C724" s="44"/>
      <c r="E724" s="84"/>
    </row>
    <row r="725" spans="3:5" s="1" customFormat="1" ht="16.5">
      <c r="C725" s="44"/>
      <c r="E725" s="84"/>
    </row>
    <row r="726" spans="3:5" s="1" customFormat="1" ht="16.5">
      <c r="C726" s="44"/>
      <c r="E726" s="84"/>
    </row>
    <row r="727" spans="3:5" s="1" customFormat="1" ht="16.5">
      <c r="C727" s="44"/>
      <c r="E727" s="84"/>
    </row>
    <row r="728" spans="3:5" s="1" customFormat="1" ht="16.5">
      <c r="C728" s="44"/>
      <c r="E728" s="84"/>
    </row>
    <row r="729" spans="3:5" s="1" customFormat="1" ht="16.5">
      <c r="C729" s="44"/>
      <c r="E729" s="84"/>
    </row>
    <row r="730" spans="3:5" s="1" customFormat="1" ht="16.5">
      <c r="C730" s="44"/>
      <c r="E730" s="84"/>
    </row>
    <row r="731" spans="3:5" s="1" customFormat="1" ht="16.5">
      <c r="C731" s="44"/>
      <c r="E731" s="84"/>
    </row>
    <row r="732" spans="3:5" s="1" customFormat="1" ht="16.5">
      <c r="C732" s="44"/>
      <c r="E732" s="84"/>
    </row>
    <row r="733" spans="3:5" s="1" customFormat="1" ht="16.5">
      <c r="C733" s="44"/>
      <c r="E733" s="84"/>
    </row>
    <row r="734" spans="3:5" s="1" customFormat="1" ht="16.5">
      <c r="C734" s="44"/>
      <c r="E734" s="84"/>
    </row>
    <row r="735" spans="3:5" s="1" customFormat="1" ht="16.5">
      <c r="C735" s="44"/>
      <c r="E735" s="84"/>
    </row>
    <row r="736" spans="3:5" s="1" customFormat="1" ht="16.5">
      <c r="C736" s="44"/>
      <c r="E736" s="84"/>
    </row>
    <row r="737" spans="3:5" s="1" customFormat="1" ht="16.5">
      <c r="C737" s="44"/>
      <c r="E737" s="84"/>
    </row>
    <row r="738" spans="3:5" s="1" customFormat="1" ht="16.5">
      <c r="C738" s="44"/>
      <c r="E738" s="84"/>
    </row>
    <row r="739" spans="3:5" s="1" customFormat="1" ht="16.5">
      <c r="C739" s="44"/>
      <c r="E739" s="84"/>
    </row>
    <row r="740" spans="3:5" s="1" customFormat="1" ht="16.5">
      <c r="C740" s="44"/>
      <c r="E740" s="84"/>
    </row>
    <row r="741" spans="3:5" s="1" customFormat="1" ht="16.5">
      <c r="C741" s="44"/>
      <c r="E741" s="84"/>
    </row>
    <row r="742" spans="3:5" s="1" customFormat="1" ht="16.5">
      <c r="C742" s="44"/>
      <c r="E742" s="84"/>
    </row>
    <row r="743" spans="3:5" s="1" customFormat="1" ht="16.5">
      <c r="C743" s="44"/>
      <c r="E743" s="84"/>
    </row>
    <row r="744" spans="3:5" s="1" customFormat="1" ht="16.5">
      <c r="C744" s="44"/>
      <c r="E744" s="84"/>
    </row>
    <row r="745" spans="3:5" s="1" customFormat="1" ht="16.5">
      <c r="C745" s="44"/>
      <c r="E745" s="84"/>
    </row>
    <row r="746" spans="3:5" s="1" customFormat="1" ht="16.5">
      <c r="C746" s="44"/>
      <c r="E746" s="84"/>
    </row>
    <row r="747" spans="3:5" s="1" customFormat="1" ht="16.5">
      <c r="C747" s="44"/>
      <c r="E747" s="84"/>
    </row>
    <row r="748" spans="3:5" s="1" customFormat="1" ht="16.5">
      <c r="C748" s="44"/>
      <c r="E748" s="84"/>
    </row>
    <row r="749" spans="3:5" s="1" customFormat="1" ht="16.5">
      <c r="C749" s="44"/>
      <c r="E749" s="84"/>
    </row>
    <row r="750" spans="3:5" s="1" customFormat="1" ht="16.5">
      <c r="C750" s="44"/>
      <c r="E750" s="84"/>
    </row>
    <row r="751" spans="3:5" s="1" customFormat="1" ht="16.5">
      <c r="C751" s="44"/>
      <c r="E751" s="84"/>
    </row>
    <row r="752" spans="3:5" s="1" customFormat="1" ht="16.5">
      <c r="C752" s="44"/>
      <c r="E752" s="84"/>
    </row>
    <row r="753" spans="3:5" s="1" customFormat="1" ht="16.5">
      <c r="C753" s="44"/>
      <c r="E753" s="84"/>
    </row>
    <row r="754" spans="3:5" s="1" customFormat="1" ht="16.5">
      <c r="C754" s="44"/>
      <c r="E754" s="84"/>
    </row>
    <row r="755" spans="3:5" s="1" customFormat="1" ht="16.5">
      <c r="C755" s="44"/>
      <c r="E755" s="84"/>
    </row>
    <row r="756" spans="3:5" s="1" customFormat="1" ht="16.5">
      <c r="C756" s="44"/>
      <c r="E756" s="84"/>
    </row>
    <row r="757" spans="3:5" s="1" customFormat="1" ht="16.5">
      <c r="C757" s="44"/>
      <c r="E757" s="84"/>
    </row>
    <row r="758" spans="3:5" s="1" customFormat="1" ht="16.5">
      <c r="C758" s="44"/>
      <c r="E758" s="84"/>
    </row>
    <row r="759" spans="3:5" s="1" customFormat="1" ht="16.5">
      <c r="C759" s="44"/>
      <c r="E759" s="84"/>
    </row>
    <row r="760" spans="3:5" s="1" customFormat="1" ht="16.5">
      <c r="C760" s="44"/>
      <c r="E760" s="84"/>
    </row>
    <row r="761" spans="3:5" s="1" customFormat="1" ht="16.5">
      <c r="C761" s="44"/>
      <c r="E761" s="84"/>
    </row>
    <row r="762" spans="3:5" s="1" customFormat="1" ht="16.5">
      <c r="C762" s="44"/>
      <c r="E762" s="84"/>
    </row>
    <row r="763" spans="3:5" s="1" customFormat="1" ht="16.5">
      <c r="C763" s="44"/>
      <c r="E763" s="84"/>
    </row>
    <row r="764" spans="3:5" s="1" customFormat="1" ht="16.5">
      <c r="C764" s="44"/>
      <c r="E764" s="84"/>
    </row>
    <row r="765" spans="3:5" s="1" customFormat="1" ht="16.5">
      <c r="C765" s="44"/>
      <c r="E765" s="84"/>
    </row>
    <row r="766" spans="3:5" s="1" customFormat="1" ht="16.5">
      <c r="C766" s="44"/>
      <c r="E766" s="84"/>
    </row>
    <row r="767" spans="3:5" s="1" customFormat="1" ht="16.5">
      <c r="C767" s="44"/>
      <c r="E767" s="84"/>
    </row>
    <row r="768" spans="3:5" s="1" customFormat="1" ht="16.5">
      <c r="C768" s="44"/>
      <c r="E768" s="84"/>
    </row>
    <row r="769" spans="3:5" s="1" customFormat="1" ht="16.5">
      <c r="C769" s="44"/>
      <c r="E769" s="84"/>
    </row>
    <row r="770" spans="3:5" s="1" customFormat="1" ht="16.5">
      <c r="C770" s="44"/>
      <c r="E770" s="84"/>
    </row>
    <row r="771" spans="3:5" s="1" customFormat="1" ht="16.5">
      <c r="C771" s="44"/>
      <c r="E771" s="84"/>
    </row>
    <row r="772" spans="3:5" s="1" customFormat="1" ht="16.5">
      <c r="C772" s="44"/>
      <c r="E772" s="84"/>
    </row>
    <row r="773" spans="3:5" s="1" customFormat="1" ht="16.5">
      <c r="C773" s="44"/>
      <c r="E773" s="84"/>
    </row>
    <row r="774" spans="3:5" s="1" customFormat="1" ht="16.5">
      <c r="C774" s="44"/>
      <c r="E774" s="84"/>
    </row>
    <row r="775" spans="3:5" s="1" customFormat="1" ht="16.5">
      <c r="C775" s="44"/>
      <c r="E775" s="84"/>
    </row>
    <row r="776" spans="3:5" s="1" customFormat="1" ht="16.5">
      <c r="C776" s="44"/>
      <c r="E776" s="84"/>
    </row>
    <row r="777" spans="3:5" s="1" customFormat="1" ht="16.5">
      <c r="C777" s="44"/>
      <c r="E777" s="84"/>
    </row>
    <row r="778" spans="3:5" s="1" customFormat="1" ht="16.5">
      <c r="C778" s="44"/>
      <c r="E778" s="84"/>
    </row>
    <row r="779" spans="3:5" s="1" customFormat="1" ht="16.5">
      <c r="C779" s="44"/>
      <c r="E779" s="84"/>
    </row>
    <row r="780" spans="3:5" s="1" customFormat="1" ht="16.5">
      <c r="C780" s="44"/>
      <c r="E780" s="84"/>
    </row>
    <row r="781" spans="3:5" s="1" customFormat="1" ht="16.5">
      <c r="C781" s="44"/>
      <c r="E781" s="84"/>
    </row>
    <row r="782" spans="3:5" s="1" customFormat="1" ht="16.5">
      <c r="C782" s="44"/>
      <c r="E782" s="84"/>
    </row>
    <row r="783" spans="3:5" s="1" customFormat="1" ht="16.5">
      <c r="C783" s="44"/>
      <c r="E783" s="84"/>
    </row>
    <row r="784" spans="3:5" s="1" customFormat="1" ht="16.5">
      <c r="C784" s="44"/>
      <c r="E784" s="84"/>
    </row>
    <row r="785" spans="3:5" s="1" customFormat="1" ht="16.5">
      <c r="C785" s="44"/>
      <c r="E785" s="84"/>
    </row>
    <row r="786" spans="3:5" s="1" customFormat="1" ht="16.5">
      <c r="C786" s="44"/>
      <c r="E786" s="84"/>
    </row>
    <row r="787" spans="3:5" s="1" customFormat="1" ht="16.5">
      <c r="C787" s="44"/>
      <c r="E787" s="84"/>
    </row>
    <row r="788" spans="3:5" s="1" customFormat="1" ht="16.5">
      <c r="C788" s="44"/>
      <c r="E788" s="84"/>
    </row>
    <row r="789" spans="3:5" s="1" customFormat="1" ht="16.5">
      <c r="C789" s="44"/>
      <c r="E789" s="84"/>
    </row>
    <row r="790" spans="3:5" s="1" customFormat="1" ht="16.5">
      <c r="C790" s="44"/>
      <c r="E790" s="84"/>
    </row>
    <row r="791" spans="3:5" s="1" customFormat="1" ht="16.5">
      <c r="C791" s="44"/>
      <c r="E791" s="84"/>
    </row>
    <row r="792" spans="3:5" s="1" customFormat="1" ht="16.5">
      <c r="C792" s="44"/>
      <c r="E792" s="84"/>
    </row>
    <row r="793" spans="3:5" s="1" customFormat="1" ht="16.5">
      <c r="C793" s="44"/>
      <c r="E793" s="84"/>
    </row>
    <row r="794" spans="3:5" s="1" customFormat="1" ht="16.5">
      <c r="C794" s="44"/>
      <c r="E794" s="84"/>
    </row>
    <row r="795" spans="3:5" s="1" customFormat="1" ht="16.5">
      <c r="C795" s="44"/>
      <c r="E795" s="84"/>
    </row>
    <row r="796" spans="3:5" s="1" customFormat="1" ht="16.5">
      <c r="C796" s="44"/>
      <c r="E796" s="84"/>
    </row>
    <row r="797" spans="3:5" s="1" customFormat="1" ht="16.5">
      <c r="C797" s="44"/>
      <c r="E797" s="84"/>
    </row>
    <row r="798" spans="3:5" s="1" customFormat="1" ht="16.5">
      <c r="C798" s="44"/>
      <c r="E798" s="84"/>
    </row>
    <row r="799" spans="3:5" s="1" customFormat="1" ht="16.5">
      <c r="C799" s="44"/>
      <c r="E799" s="84"/>
    </row>
    <row r="800" spans="3:5" s="1" customFormat="1" ht="16.5">
      <c r="C800" s="44"/>
      <c r="E800" s="84"/>
    </row>
    <row r="801" spans="3:5" s="1" customFormat="1" ht="16.5">
      <c r="C801" s="44"/>
      <c r="E801" s="84"/>
    </row>
    <row r="802" spans="3:5" s="1" customFormat="1" ht="16.5">
      <c r="C802" s="44"/>
      <c r="E802" s="84"/>
    </row>
    <row r="803" spans="3:5" s="1" customFormat="1" ht="16.5">
      <c r="C803" s="44"/>
      <c r="E803" s="84"/>
    </row>
    <row r="804" spans="3:5" s="1" customFormat="1" ht="16.5">
      <c r="C804" s="44"/>
      <c r="E804" s="84"/>
    </row>
    <row r="805" spans="3:5" s="1" customFormat="1" ht="16.5">
      <c r="C805" s="44"/>
      <c r="E805" s="84"/>
    </row>
    <row r="806" spans="3:5" s="1" customFormat="1" ht="16.5">
      <c r="C806" s="44"/>
      <c r="E806" s="84"/>
    </row>
    <row r="807" spans="3:5" s="1" customFormat="1" ht="16.5">
      <c r="C807" s="44"/>
      <c r="E807" s="84"/>
    </row>
    <row r="808" spans="3:5" s="1" customFormat="1" ht="16.5">
      <c r="C808" s="44"/>
      <c r="E808" s="84"/>
    </row>
    <row r="809" spans="3:5" s="1" customFormat="1" ht="16.5">
      <c r="C809" s="44"/>
      <c r="E809" s="84"/>
    </row>
    <row r="810" spans="3:5" s="1" customFormat="1" ht="16.5">
      <c r="C810" s="44"/>
      <c r="E810" s="84"/>
    </row>
    <row r="811" spans="3:5" s="1" customFormat="1" ht="16.5">
      <c r="C811" s="44"/>
      <c r="E811" s="84"/>
    </row>
    <row r="812" spans="3:5" s="1" customFormat="1" ht="16.5">
      <c r="C812" s="44"/>
      <c r="E812" s="84"/>
    </row>
    <row r="813" spans="3:5" s="1" customFormat="1" ht="16.5">
      <c r="C813" s="44"/>
      <c r="E813" s="84"/>
    </row>
    <row r="814" spans="3:5" s="1" customFormat="1" ht="16.5">
      <c r="C814" s="44"/>
      <c r="E814" s="84"/>
    </row>
    <row r="815" spans="3:5" s="1" customFormat="1" ht="16.5">
      <c r="C815" s="44"/>
      <c r="E815" s="84"/>
    </row>
    <row r="816" spans="3:5" s="1" customFormat="1" ht="16.5">
      <c r="C816" s="44"/>
      <c r="E816" s="84"/>
    </row>
    <row r="817" spans="3:5" s="1" customFormat="1" ht="16.5">
      <c r="C817" s="44"/>
      <c r="E817" s="84"/>
    </row>
    <row r="818" spans="3:5" s="1" customFormat="1" ht="16.5">
      <c r="C818" s="44"/>
      <c r="E818" s="84"/>
    </row>
    <row r="819" spans="3:5" s="1" customFormat="1" ht="16.5">
      <c r="C819" s="44"/>
      <c r="E819" s="84"/>
    </row>
    <row r="820" spans="3:5" s="1" customFormat="1" ht="16.5">
      <c r="C820" s="44"/>
      <c r="E820" s="84"/>
    </row>
    <row r="821" spans="3:5" s="1" customFormat="1" ht="16.5">
      <c r="C821" s="44"/>
      <c r="E821" s="84"/>
    </row>
    <row r="822" spans="3:5" s="1" customFormat="1" ht="16.5">
      <c r="C822" s="44"/>
      <c r="E822" s="84"/>
    </row>
    <row r="823" spans="3:5" s="1" customFormat="1" ht="16.5">
      <c r="C823" s="44"/>
      <c r="E823" s="84"/>
    </row>
    <row r="824" spans="3:5" s="1" customFormat="1" ht="16.5">
      <c r="C824" s="44"/>
      <c r="E824" s="84"/>
    </row>
    <row r="825" spans="3:5" s="1" customFormat="1" ht="16.5">
      <c r="C825" s="44"/>
      <c r="E825" s="84"/>
    </row>
    <row r="826" spans="3:5" s="1" customFormat="1" ht="16.5">
      <c r="C826" s="44"/>
      <c r="E826" s="84"/>
    </row>
    <row r="827" spans="3:5" s="1" customFormat="1" ht="16.5">
      <c r="C827" s="44"/>
      <c r="E827" s="84"/>
    </row>
    <row r="828" spans="3:5" s="1" customFormat="1" ht="16.5">
      <c r="C828" s="44"/>
      <c r="E828" s="84"/>
    </row>
    <row r="829" spans="3:5" s="1" customFormat="1" ht="16.5">
      <c r="C829" s="44"/>
      <c r="E829" s="84"/>
    </row>
    <row r="830" spans="3:5" s="1" customFormat="1" ht="16.5">
      <c r="C830" s="44"/>
      <c r="E830" s="84"/>
    </row>
    <row r="831" spans="3:5" s="1" customFormat="1" ht="16.5">
      <c r="C831" s="44"/>
      <c r="E831" s="84"/>
    </row>
    <row r="832" spans="3:5" s="1" customFormat="1" ht="16.5">
      <c r="C832" s="44"/>
      <c r="E832" s="84"/>
    </row>
    <row r="833" spans="3:5" s="1" customFormat="1" ht="16.5">
      <c r="C833" s="44"/>
      <c r="E833" s="84"/>
    </row>
    <row r="834" spans="3:5" s="1" customFormat="1" ht="16.5">
      <c r="C834" s="44"/>
      <c r="E834" s="84"/>
    </row>
    <row r="835" spans="3:5" s="1" customFormat="1" ht="16.5">
      <c r="C835" s="44"/>
      <c r="E835" s="84"/>
    </row>
    <row r="836" spans="3:5" s="1" customFormat="1" ht="16.5">
      <c r="C836" s="44"/>
      <c r="E836" s="84"/>
    </row>
    <row r="837" spans="3:5" s="1" customFormat="1" ht="16.5">
      <c r="C837" s="44"/>
      <c r="E837" s="84"/>
    </row>
    <row r="838" spans="3:5" s="1" customFormat="1" ht="16.5">
      <c r="C838" s="44"/>
      <c r="E838" s="84"/>
    </row>
    <row r="839" spans="3:5" s="1" customFormat="1" ht="16.5">
      <c r="C839" s="44"/>
      <c r="E839" s="84"/>
    </row>
    <row r="840" spans="3:5" s="1" customFormat="1" ht="16.5">
      <c r="C840" s="44"/>
      <c r="E840" s="84"/>
    </row>
    <row r="841" spans="3:5" s="1" customFormat="1" ht="16.5">
      <c r="C841" s="44"/>
      <c r="E841" s="84"/>
    </row>
    <row r="842" spans="3:5" s="1" customFormat="1" ht="16.5">
      <c r="C842" s="44"/>
      <c r="E842" s="84"/>
    </row>
    <row r="843" spans="3:5" s="1" customFormat="1" ht="16.5">
      <c r="C843" s="44"/>
      <c r="E843" s="84"/>
    </row>
    <row r="844" spans="3:5" s="1" customFormat="1" ht="16.5">
      <c r="C844" s="44"/>
      <c r="E844" s="84"/>
    </row>
    <row r="845" spans="3:5" s="1" customFormat="1" ht="16.5">
      <c r="C845" s="44"/>
      <c r="E845" s="84"/>
    </row>
    <row r="846" spans="3:5" s="1" customFormat="1" ht="16.5">
      <c r="C846" s="44"/>
      <c r="E846" s="84"/>
    </row>
    <row r="847" spans="3:5" s="1" customFormat="1" ht="16.5">
      <c r="C847" s="44"/>
      <c r="E847" s="84"/>
    </row>
    <row r="848" spans="3:5" s="1" customFormat="1" ht="16.5">
      <c r="C848" s="44"/>
      <c r="E848" s="84"/>
    </row>
    <row r="849" spans="3:5" s="1" customFormat="1" ht="16.5">
      <c r="C849" s="44"/>
      <c r="E849" s="84"/>
    </row>
    <row r="850" spans="3:5" s="1" customFormat="1" ht="16.5">
      <c r="C850" s="44"/>
      <c r="E850" s="84"/>
    </row>
    <row r="851" spans="3:5" s="1" customFormat="1" ht="16.5">
      <c r="C851" s="44"/>
      <c r="E851" s="84"/>
    </row>
    <row r="852" spans="3:5" s="1" customFormat="1" ht="16.5">
      <c r="C852" s="44"/>
      <c r="E852" s="84"/>
    </row>
    <row r="853" spans="3:5" s="1" customFormat="1" ht="16.5">
      <c r="C853" s="44"/>
      <c r="E853" s="84"/>
    </row>
    <row r="854" spans="3:5" s="1" customFormat="1" ht="16.5">
      <c r="C854" s="44"/>
      <c r="E854" s="84"/>
    </row>
    <row r="855" spans="3:5" s="1" customFormat="1" ht="16.5">
      <c r="C855" s="44"/>
      <c r="E855" s="84"/>
    </row>
    <row r="856" spans="3:5" s="1" customFormat="1" ht="16.5">
      <c r="C856" s="44"/>
      <c r="E856" s="84"/>
    </row>
    <row r="857" spans="3:5" s="1" customFormat="1" ht="16.5">
      <c r="C857" s="44"/>
      <c r="E857" s="84"/>
    </row>
    <row r="858" spans="3:5" s="1" customFormat="1" ht="16.5">
      <c r="C858" s="44"/>
      <c r="E858" s="84"/>
    </row>
    <row r="859" spans="3:5" s="1" customFormat="1" ht="16.5">
      <c r="C859" s="44"/>
      <c r="E859" s="84"/>
    </row>
    <row r="860" spans="3:5" s="1" customFormat="1" ht="16.5">
      <c r="C860" s="44"/>
      <c r="E860" s="84"/>
    </row>
    <row r="861" spans="3:5" s="1" customFormat="1" ht="16.5">
      <c r="C861" s="44"/>
      <c r="E861" s="84"/>
    </row>
    <row r="862" spans="3:5" s="1" customFormat="1" ht="16.5">
      <c r="C862" s="44"/>
      <c r="E862" s="84"/>
    </row>
    <row r="863" spans="3:5" s="1" customFormat="1" ht="16.5">
      <c r="C863" s="44"/>
      <c r="E863" s="84"/>
    </row>
    <row r="864" spans="3:5" s="1" customFormat="1" ht="16.5">
      <c r="C864" s="44"/>
      <c r="E864" s="84"/>
    </row>
    <row r="865" spans="3:5" s="1" customFormat="1" ht="16.5">
      <c r="C865" s="44"/>
      <c r="E865" s="84"/>
    </row>
    <row r="866" spans="3:5" s="1" customFormat="1" ht="16.5">
      <c r="C866" s="44"/>
      <c r="E866" s="84"/>
    </row>
    <row r="867" spans="3:5" s="1" customFormat="1" ht="16.5">
      <c r="C867" s="44"/>
      <c r="E867" s="84"/>
    </row>
    <row r="868" spans="3:5" s="1" customFormat="1" ht="16.5">
      <c r="C868" s="44"/>
      <c r="E868" s="84"/>
    </row>
    <row r="869" spans="3:5" s="1" customFormat="1" ht="16.5">
      <c r="C869" s="44"/>
      <c r="E869" s="84"/>
    </row>
    <row r="870" spans="3:5" s="1" customFormat="1" ht="16.5">
      <c r="C870" s="44"/>
      <c r="E870" s="84"/>
    </row>
    <row r="871" spans="3:5" s="1" customFormat="1" ht="16.5">
      <c r="C871" s="44"/>
      <c r="E871" s="84"/>
    </row>
    <row r="872" spans="3:5" s="1" customFormat="1" ht="16.5">
      <c r="C872" s="44"/>
      <c r="E872" s="84"/>
    </row>
    <row r="873" spans="3:5" s="1" customFormat="1" ht="16.5">
      <c r="C873" s="44"/>
      <c r="E873" s="84"/>
    </row>
    <row r="874" spans="3:5" s="1" customFormat="1" ht="16.5">
      <c r="C874" s="44"/>
      <c r="E874" s="84"/>
    </row>
    <row r="875" spans="3:5" s="1" customFormat="1" ht="16.5">
      <c r="C875" s="44"/>
      <c r="E875" s="84"/>
    </row>
    <row r="876" spans="3:5" s="1" customFormat="1" ht="16.5">
      <c r="C876" s="44"/>
      <c r="E876" s="84"/>
    </row>
    <row r="877" spans="3:5" s="1" customFormat="1" ht="16.5">
      <c r="C877" s="44"/>
      <c r="E877" s="84"/>
    </row>
    <row r="878" spans="3:5" s="1" customFormat="1" ht="16.5">
      <c r="C878" s="44"/>
      <c r="E878" s="84"/>
    </row>
    <row r="879" spans="3:5" s="1" customFormat="1" ht="16.5">
      <c r="C879" s="44"/>
      <c r="E879" s="84"/>
    </row>
    <row r="880" spans="3:5" s="1" customFormat="1" ht="16.5">
      <c r="C880" s="44"/>
      <c r="E880" s="84"/>
    </row>
    <row r="881" spans="3:5" s="1" customFormat="1" ht="16.5">
      <c r="C881" s="44"/>
      <c r="E881" s="84"/>
    </row>
    <row r="882" spans="3:5" s="1" customFormat="1" ht="16.5">
      <c r="C882" s="44"/>
      <c r="E882" s="84"/>
    </row>
    <row r="883" spans="3:5" s="1" customFormat="1" ht="16.5">
      <c r="C883" s="44"/>
      <c r="E883" s="84"/>
    </row>
    <row r="884" spans="3:5" s="1" customFormat="1" ht="16.5">
      <c r="C884" s="44"/>
      <c r="E884" s="84"/>
    </row>
    <row r="885" spans="3:5" s="1" customFormat="1" ht="16.5">
      <c r="C885" s="44"/>
      <c r="E885" s="84"/>
    </row>
    <row r="886" spans="3:5" s="1" customFormat="1" ht="16.5">
      <c r="C886" s="44"/>
      <c r="E886" s="84"/>
    </row>
    <row r="887" spans="3:5" s="1" customFormat="1" ht="16.5">
      <c r="C887" s="44"/>
      <c r="E887" s="84"/>
    </row>
    <row r="888" spans="3:5" s="1" customFormat="1" ht="16.5">
      <c r="C888" s="44"/>
      <c r="E888" s="84"/>
    </row>
    <row r="889" spans="3:5" s="1" customFormat="1" ht="16.5">
      <c r="C889" s="44"/>
      <c r="E889" s="84"/>
    </row>
    <row r="890" spans="3:5" s="1" customFormat="1" ht="16.5">
      <c r="C890" s="44"/>
      <c r="E890" s="84"/>
    </row>
    <row r="891" spans="3:5" s="1" customFormat="1" ht="16.5">
      <c r="C891" s="44"/>
      <c r="E891" s="84"/>
    </row>
    <row r="892" spans="3:5" s="1" customFormat="1" ht="16.5">
      <c r="C892" s="44"/>
      <c r="E892" s="84"/>
    </row>
    <row r="893" spans="3:5" s="1" customFormat="1" ht="16.5">
      <c r="C893" s="44"/>
      <c r="E893" s="84"/>
    </row>
    <row r="894" spans="3:5" s="1" customFormat="1" ht="16.5">
      <c r="C894" s="44"/>
      <c r="E894" s="84"/>
    </row>
    <row r="895" spans="3:5" s="1" customFormat="1" ht="16.5">
      <c r="C895" s="44"/>
      <c r="E895" s="84"/>
    </row>
    <row r="896" spans="3:5" s="1" customFormat="1" ht="16.5">
      <c r="C896" s="44"/>
      <c r="E896" s="84"/>
    </row>
    <row r="897" spans="3:5" s="1" customFormat="1" ht="16.5">
      <c r="C897" s="44"/>
      <c r="E897" s="84"/>
    </row>
    <row r="898" spans="3:5" s="1" customFormat="1" ht="16.5">
      <c r="C898" s="44"/>
      <c r="E898" s="84"/>
    </row>
    <row r="899" spans="3:5" s="1" customFormat="1" ht="16.5">
      <c r="C899" s="44"/>
      <c r="E899" s="84"/>
    </row>
    <row r="900" spans="3:5" s="1" customFormat="1" ht="16.5">
      <c r="C900" s="44"/>
      <c r="E900" s="84"/>
    </row>
    <row r="901" spans="3:5" s="1" customFormat="1" ht="16.5">
      <c r="C901" s="44"/>
      <c r="E901" s="84"/>
    </row>
    <row r="902" spans="3:5" s="1" customFormat="1" ht="16.5">
      <c r="C902" s="44"/>
      <c r="E902" s="84"/>
    </row>
    <row r="903" spans="3:5" s="1" customFormat="1" ht="16.5">
      <c r="C903" s="44"/>
      <c r="E903" s="84"/>
    </row>
    <row r="904" spans="3:5" s="1" customFormat="1" ht="16.5">
      <c r="C904" s="44"/>
      <c r="E904" s="84"/>
    </row>
    <row r="905" spans="3:5" s="1" customFormat="1" ht="16.5">
      <c r="C905" s="44"/>
      <c r="E905" s="84"/>
    </row>
    <row r="906" spans="3:5" s="1" customFormat="1" ht="16.5">
      <c r="C906" s="44"/>
      <c r="E906" s="84"/>
    </row>
    <row r="907" spans="3:5" s="1" customFormat="1" ht="16.5">
      <c r="C907" s="44"/>
      <c r="E907" s="84"/>
    </row>
    <row r="908" spans="3:5" s="1" customFormat="1" ht="16.5">
      <c r="C908" s="44"/>
      <c r="E908" s="84"/>
    </row>
    <row r="909" spans="3:5" s="1" customFormat="1" ht="16.5">
      <c r="C909" s="44"/>
      <c r="E909" s="84"/>
    </row>
    <row r="910" spans="3:5" s="1" customFormat="1" ht="16.5">
      <c r="C910" s="44"/>
      <c r="E910" s="84"/>
    </row>
    <row r="911" spans="3:5" s="1" customFormat="1" ht="16.5">
      <c r="C911" s="44"/>
      <c r="E911" s="84"/>
    </row>
    <row r="912" spans="3:5" s="1" customFormat="1" ht="16.5">
      <c r="C912" s="44"/>
      <c r="E912" s="84"/>
    </row>
    <row r="913" spans="3:5" s="1" customFormat="1" ht="16.5">
      <c r="C913" s="44"/>
      <c r="E913" s="84"/>
    </row>
    <row r="914" spans="3:5" s="1" customFormat="1" ht="16.5">
      <c r="C914" s="44"/>
      <c r="E914" s="84"/>
    </row>
    <row r="915" spans="3:5" s="1" customFormat="1" ht="16.5">
      <c r="C915" s="44"/>
      <c r="E915" s="84"/>
    </row>
    <row r="916" spans="3:5" s="1" customFormat="1" ht="16.5">
      <c r="C916" s="44"/>
      <c r="E916" s="84"/>
    </row>
    <row r="917" spans="3:5" s="1" customFormat="1" ht="16.5">
      <c r="C917" s="44"/>
      <c r="E917" s="84"/>
    </row>
    <row r="918" spans="3:5" s="1" customFormat="1" ht="16.5">
      <c r="C918" s="44"/>
      <c r="E918" s="84"/>
    </row>
    <row r="919" spans="3:5" s="1" customFormat="1" ht="16.5">
      <c r="C919" s="44"/>
      <c r="E919" s="84"/>
    </row>
    <row r="920" spans="3:5" s="1" customFormat="1" ht="16.5">
      <c r="C920" s="44"/>
      <c r="E920" s="84"/>
    </row>
    <row r="921" spans="3:5" s="1" customFormat="1" ht="16.5">
      <c r="C921" s="44"/>
      <c r="E921" s="84"/>
    </row>
    <row r="922" spans="3:5" s="1" customFormat="1" ht="16.5">
      <c r="C922" s="44"/>
      <c r="E922" s="84"/>
    </row>
    <row r="923" spans="3:5" s="1" customFormat="1" ht="16.5">
      <c r="C923" s="44"/>
      <c r="E923" s="84"/>
    </row>
    <row r="924" spans="3:5" s="1" customFormat="1" ht="16.5">
      <c r="C924" s="44"/>
      <c r="E924" s="84"/>
    </row>
    <row r="925" spans="3:5" s="1" customFormat="1" ht="16.5">
      <c r="C925" s="44"/>
      <c r="E925" s="84"/>
    </row>
    <row r="926" spans="3:5" s="1" customFormat="1" ht="16.5">
      <c r="C926" s="44"/>
      <c r="E926" s="84"/>
    </row>
    <row r="927" spans="3:5" s="1" customFormat="1" ht="16.5">
      <c r="C927" s="44"/>
      <c r="E927" s="84"/>
    </row>
    <row r="928" spans="3:5" s="1" customFormat="1" ht="16.5">
      <c r="C928" s="44"/>
      <c r="E928" s="84"/>
    </row>
    <row r="929" spans="3:5" s="1" customFormat="1" ht="16.5">
      <c r="C929" s="44"/>
      <c r="E929" s="84"/>
    </row>
    <row r="930" spans="3:5" s="1" customFormat="1" ht="16.5">
      <c r="C930" s="44"/>
      <c r="E930" s="84"/>
    </row>
    <row r="931" spans="3:5" s="1" customFormat="1" ht="16.5">
      <c r="C931" s="44"/>
      <c r="E931" s="84"/>
    </row>
    <row r="932" spans="3:5" s="1" customFormat="1" ht="16.5">
      <c r="C932" s="44"/>
      <c r="E932" s="84"/>
    </row>
    <row r="933" spans="3:5" s="1" customFormat="1" ht="16.5">
      <c r="C933" s="44"/>
      <c r="E933" s="84"/>
    </row>
    <row r="934" spans="3:5" s="1" customFormat="1" ht="16.5">
      <c r="C934" s="44"/>
      <c r="E934" s="84"/>
    </row>
    <row r="935" spans="3:5" s="1" customFormat="1" ht="16.5">
      <c r="C935" s="44"/>
      <c r="E935" s="84"/>
    </row>
    <row r="936" spans="3:5" s="1" customFormat="1" ht="16.5">
      <c r="C936" s="44"/>
      <c r="E936" s="84"/>
    </row>
    <row r="937" spans="3:5" s="1" customFormat="1" ht="16.5">
      <c r="C937" s="44"/>
      <c r="E937" s="84"/>
    </row>
    <row r="938" spans="3:5" s="1" customFormat="1" ht="16.5">
      <c r="C938" s="44"/>
      <c r="E938" s="84"/>
    </row>
    <row r="939" spans="3:5" s="1" customFormat="1" ht="16.5">
      <c r="C939" s="44"/>
      <c r="E939" s="84"/>
    </row>
    <row r="940" spans="3:5" s="1" customFormat="1" ht="16.5">
      <c r="C940" s="44"/>
      <c r="E940" s="84"/>
    </row>
    <row r="941" spans="3:5" s="1" customFormat="1" ht="16.5">
      <c r="C941" s="44"/>
      <c r="E941" s="84"/>
    </row>
    <row r="942" spans="3:5" s="1" customFormat="1" ht="16.5">
      <c r="C942" s="44"/>
      <c r="E942" s="84"/>
    </row>
    <row r="943" spans="3:5" s="1" customFormat="1" ht="16.5">
      <c r="C943" s="44"/>
      <c r="E943" s="84"/>
    </row>
    <row r="944" spans="3:5" s="1" customFormat="1" ht="16.5">
      <c r="C944" s="44"/>
      <c r="E944" s="84"/>
    </row>
    <row r="945" spans="3:5" s="1" customFormat="1" ht="16.5">
      <c r="C945" s="44"/>
      <c r="E945" s="84"/>
    </row>
    <row r="946" spans="3:5" s="1" customFormat="1" ht="16.5">
      <c r="C946" s="44"/>
      <c r="E946" s="84"/>
    </row>
    <row r="947" spans="3:5" s="1" customFormat="1" ht="16.5">
      <c r="C947" s="44"/>
      <c r="E947" s="84"/>
    </row>
    <row r="948" spans="3:5" s="1" customFormat="1" ht="16.5">
      <c r="C948" s="44"/>
      <c r="E948" s="84"/>
    </row>
    <row r="949" spans="3:5" s="1" customFormat="1" ht="16.5">
      <c r="C949" s="44"/>
      <c r="E949" s="84"/>
    </row>
    <row r="950" spans="3:5" s="1" customFormat="1" ht="16.5">
      <c r="C950" s="44"/>
      <c r="E950" s="84"/>
    </row>
    <row r="951" spans="3:5" s="1" customFormat="1" ht="16.5">
      <c r="C951" s="44"/>
      <c r="E951" s="84"/>
    </row>
    <row r="952" spans="3:5" s="1" customFormat="1" ht="16.5">
      <c r="C952" s="44"/>
      <c r="E952" s="84"/>
    </row>
    <row r="953" spans="3:5" s="1" customFormat="1" ht="16.5">
      <c r="C953" s="44"/>
      <c r="E953" s="84"/>
    </row>
    <row r="954" spans="3:5" s="1" customFormat="1" ht="16.5">
      <c r="C954" s="44"/>
      <c r="E954" s="84"/>
    </row>
    <row r="955" spans="3:5" s="1" customFormat="1" ht="16.5">
      <c r="C955" s="44"/>
      <c r="E955" s="84"/>
    </row>
    <row r="956" spans="3:5" s="1" customFormat="1" ht="16.5">
      <c r="C956" s="44"/>
      <c r="E956" s="84"/>
    </row>
    <row r="957" spans="3:5" s="1" customFormat="1" ht="16.5">
      <c r="C957" s="44"/>
      <c r="E957" s="84"/>
    </row>
    <row r="958" spans="3:5" s="1" customFormat="1" ht="16.5">
      <c r="C958" s="44"/>
      <c r="E958" s="84"/>
    </row>
    <row r="959" spans="3:5" s="1" customFormat="1" ht="16.5">
      <c r="C959" s="44"/>
      <c r="E959" s="84"/>
    </row>
    <row r="960" spans="3:5" s="1" customFormat="1" ht="16.5">
      <c r="C960" s="44"/>
      <c r="E960" s="84"/>
    </row>
    <row r="961" spans="3:5" s="1" customFormat="1" ht="16.5">
      <c r="C961" s="44"/>
      <c r="E961" s="84"/>
    </row>
    <row r="962" spans="3:5" s="1" customFormat="1" ht="16.5">
      <c r="C962" s="44"/>
      <c r="E962" s="84"/>
    </row>
    <row r="963" spans="3:5" s="1" customFormat="1" ht="16.5">
      <c r="C963" s="44"/>
      <c r="E963" s="84"/>
    </row>
    <row r="964" spans="3:5" s="1" customFormat="1" ht="16.5">
      <c r="C964" s="44"/>
      <c r="E964" s="84"/>
    </row>
    <row r="965" spans="3:5" s="1" customFormat="1" ht="16.5">
      <c r="C965" s="44"/>
      <c r="E965" s="84"/>
    </row>
    <row r="966" spans="3:5" s="1" customFormat="1" ht="16.5">
      <c r="C966" s="44"/>
      <c r="E966" s="84"/>
    </row>
    <row r="967" spans="3:5" s="1" customFormat="1" ht="16.5">
      <c r="C967" s="44"/>
      <c r="E967" s="84"/>
    </row>
    <row r="968" spans="3:5" s="1" customFormat="1" ht="16.5">
      <c r="C968" s="44"/>
      <c r="E968" s="84"/>
    </row>
    <row r="969" spans="3:5" s="1" customFormat="1" ht="16.5">
      <c r="C969" s="44"/>
      <c r="E969" s="84"/>
    </row>
    <row r="970" spans="3:5" s="1" customFormat="1" ht="16.5">
      <c r="C970" s="44"/>
      <c r="E970" s="84"/>
    </row>
    <row r="971" spans="3:5" s="1" customFormat="1" ht="16.5">
      <c r="C971" s="44"/>
      <c r="E971" s="84"/>
    </row>
    <row r="972" spans="3:5" s="1" customFormat="1" ht="16.5">
      <c r="C972" s="44"/>
      <c r="E972" s="84"/>
    </row>
    <row r="973" spans="3:5" s="1" customFormat="1" ht="16.5">
      <c r="C973" s="44"/>
      <c r="E973" s="84"/>
    </row>
    <row r="974" spans="3:5" s="1" customFormat="1" ht="16.5">
      <c r="C974" s="44"/>
      <c r="E974" s="84"/>
    </row>
    <row r="975" spans="3:5" s="1" customFormat="1" ht="16.5">
      <c r="C975" s="44"/>
      <c r="E975" s="84"/>
    </row>
    <row r="976" spans="3:5" s="1" customFormat="1" ht="16.5">
      <c r="C976" s="44"/>
      <c r="E976" s="84"/>
    </row>
    <row r="977" spans="3:5" s="1" customFormat="1" ht="16.5">
      <c r="C977" s="44"/>
      <c r="E977" s="84"/>
    </row>
    <row r="978" spans="3:5" s="1" customFormat="1" ht="16.5">
      <c r="C978" s="44"/>
      <c r="E978" s="84"/>
    </row>
    <row r="979" spans="3:5" s="1" customFormat="1" ht="16.5">
      <c r="C979" s="44"/>
      <c r="E979" s="84"/>
    </row>
    <row r="980" spans="3:5" s="1" customFormat="1" ht="16.5">
      <c r="C980" s="44"/>
      <c r="E980" s="84"/>
    </row>
    <row r="981" spans="3:5" s="1" customFormat="1" ht="16.5">
      <c r="C981" s="44"/>
      <c r="E981" s="84"/>
    </row>
    <row r="982" spans="3:5" s="1" customFormat="1" ht="16.5">
      <c r="C982" s="44"/>
      <c r="E982" s="84"/>
    </row>
    <row r="983" spans="3:5" s="1" customFormat="1" ht="16.5">
      <c r="C983" s="44"/>
      <c r="E983" s="84"/>
    </row>
    <row r="984" spans="3:5" s="1" customFormat="1" ht="16.5">
      <c r="C984" s="44"/>
      <c r="E984" s="84"/>
    </row>
    <row r="985" spans="3:5" s="1" customFormat="1" ht="16.5">
      <c r="C985" s="44"/>
      <c r="E985" s="84"/>
    </row>
    <row r="986" spans="3:5" s="1" customFormat="1" ht="16.5">
      <c r="C986" s="44"/>
      <c r="E986" s="84"/>
    </row>
    <row r="987" spans="3:5" s="1" customFormat="1" ht="16.5">
      <c r="C987" s="44"/>
      <c r="E987" s="84"/>
    </row>
    <row r="988" spans="3:5" s="1" customFormat="1" ht="16.5">
      <c r="C988" s="44"/>
      <c r="E988" s="84"/>
    </row>
    <row r="989" spans="3:5" s="1" customFormat="1" ht="16.5">
      <c r="C989" s="44"/>
      <c r="E989" s="84"/>
    </row>
    <row r="990" spans="3:5" s="1" customFormat="1" ht="16.5">
      <c r="C990" s="44"/>
      <c r="E990" s="84"/>
    </row>
    <row r="991" spans="3:5" s="1" customFormat="1" ht="16.5">
      <c r="C991" s="44"/>
      <c r="E991" s="84"/>
    </row>
    <row r="992" spans="3:5" s="1" customFormat="1" ht="16.5">
      <c r="C992" s="44"/>
      <c r="E992" s="84"/>
    </row>
    <row r="993" spans="3:5" s="1" customFormat="1" ht="16.5">
      <c r="C993" s="44"/>
      <c r="E993" s="84"/>
    </row>
    <row r="994" spans="3:5" s="1" customFormat="1" ht="16.5">
      <c r="C994" s="44"/>
      <c r="E994" s="84"/>
    </row>
    <row r="995" spans="3:5" s="1" customFormat="1" ht="16.5">
      <c r="C995" s="44"/>
      <c r="E995" s="84"/>
    </row>
    <row r="996" spans="3:5" s="1" customFormat="1" ht="16.5">
      <c r="C996" s="44"/>
      <c r="E996" s="84"/>
    </row>
    <row r="997" spans="3:5" s="1" customFormat="1" ht="16.5">
      <c r="C997" s="44"/>
      <c r="E997" s="84"/>
    </row>
    <row r="998" spans="3:5" s="1" customFormat="1" ht="16.5">
      <c r="C998" s="44"/>
      <c r="E998" s="84"/>
    </row>
    <row r="999" spans="3:5" s="1" customFormat="1" ht="16.5">
      <c r="C999" s="44"/>
      <c r="E999" s="84"/>
    </row>
    <row r="1000" spans="3:5" s="1" customFormat="1" ht="16.5">
      <c r="C1000" s="44"/>
      <c r="E1000" s="84"/>
    </row>
    <row r="1001" spans="3:5" s="1" customFormat="1" ht="16.5">
      <c r="C1001" s="44"/>
      <c r="E1001" s="84"/>
    </row>
    <row r="1002" spans="3:5" s="1" customFormat="1" ht="16.5">
      <c r="C1002" s="44"/>
      <c r="E1002" s="84"/>
    </row>
    <row r="1003" spans="3:5" s="1" customFormat="1" ht="16.5">
      <c r="C1003" s="44"/>
      <c r="E1003" s="84"/>
    </row>
    <row r="1004" spans="3:5" s="1" customFormat="1" ht="16.5">
      <c r="C1004" s="44"/>
      <c r="E1004" s="84"/>
    </row>
    <row r="1005" spans="3:5" s="1" customFormat="1" ht="16.5">
      <c r="C1005" s="44"/>
      <c r="E1005" s="84"/>
    </row>
    <row r="1006" spans="3:5" s="1" customFormat="1" ht="16.5">
      <c r="C1006" s="44"/>
      <c r="E1006" s="84"/>
    </row>
    <row r="1007" spans="3:5" s="1" customFormat="1" ht="16.5">
      <c r="C1007" s="44"/>
      <c r="E1007" s="84"/>
    </row>
    <row r="1008" spans="3:5" s="1" customFormat="1" ht="16.5">
      <c r="C1008" s="44"/>
      <c r="E1008" s="84"/>
    </row>
    <row r="1009" spans="3:5" s="1" customFormat="1" ht="16.5">
      <c r="C1009" s="44"/>
      <c r="E1009" s="84"/>
    </row>
    <row r="1010" spans="3:5" s="1" customFormat="1" ht="16.5">
      <c r="C1010" s="44"/>
      <c r="E1010" s="84"/>
    </row>
    <row r="1011" spans="3:5" s="1" customFormat="1" ht="16.5">
      <c r="C1011" s="44"/>
      <c r="E1011" s="84"/>
    </row>
    <row r="1012" spans="3:5" s="1" customFormat="1" ht="16.5">
      <c r="C1012" s="44"/>
      <c r="E1012" s="84"/>
    </row>
    <row r="1013" spans="3:5" s="1" customFormat="1" ht="16.5">
      <c r="C1013" s="44"/>
      <c r="E1013" s="84"/>
    </row>
    <row r="1014" spans="3:5" s="1" customFormat="1" ht="16.5">
      <c r="C1014" s="44"/>
      <c r="E1014" s="84"/>
    </row>
    <row r="1015" spans="3:5" s="1" customFormat="1" ht="16.5">
      <c r="C1015" s="44"/>
      <c r="E1015" s="84"/>
    </row>
    <row r="1016" spans="3:5" s="1" customFormat="1" ht="16.5">
      <c r="C1016" s="44"/>
      <c r="E1016" s="84"/>
    </row>
    <row r="1017" spans="3:5" s="1" customFormat="1" ht="16.5">
      <c r="C1017" s="44"/>
      <c r="E1017" s="84"/>
    </row>
    <row r="1018" spans="3:5" s="1" customFormat="1" ht="16.5">
      <c r="C1018" s="44"/>
      <c r="E1018" s="84"/>
    </row>
    <row r="1019" spans="3:5" s="1" customFormat="1" ht="16.5">
      <c r="C1019" s="44"/>
      <c r="E1019" s="84"/>
    </row>
    <row r="1020" spans="3:5" s="1" customFormat="1" ht="16.5">
      <c r="C1020" s="44"/>
      <c r="E1020" s="84"/>
    </row>
    <row r="1021" spans="3:5" s="1" customFormat="1" ht="16.5">
      <c r="C1021" s="44"/>
      <c r="E1021" s="84"/>
    </row>
    <row r="1022" spans="3:5" s="1" customFormat="1" ht="16.5">
      <c r="C1022" s="44"/>
      <c r="E1022" s="84"/>
    </row>
    <row r="1023" spans="3:5" s="1" customFormat="1" ht="16.5">
      <c r="C1023" s="44"/>
      <c r="E1023" s="84"/>
    </row>
    <row r="1024" spans="3:5" s="1" customFormat="1" ht="16.5">
      <c r="C1024" s="44"/>
      <c r="E1024" s="84"/>
    </row>
    <row r="1025" spans="3:5" s="1" customFormat="1" ht="16.5">
      <c r="C1025" s="44"/>
      <c r="E1025" s="84"/>
    </row>
    <row r="1026" spans="3:5" s="1" customFormat="1" ht="16.5">
      <c r="C1026" s="44"/>
      <c r="E1026" s="84"/>
    </row>
    <row r="1027" spans="3:5" s="1" customFormat="1" ht="16.5">
      <c r="C1027" s="44"/>
      <c r="E1027" s="84"/>
    </row>
    <row r="1028" spans="3:5" s="1" customFormat="1" ht="16.5">
      <c r="C1028" s="44"/>
      <c r="E1028" s="84"/>
    </row>
    <row r="1029" spans="3:5" s="1" customFormat="1" ht="16.5">
      <c r="C1029" s="44"/>
      <c r="E1029" s="84"/>
    </row>
    <row r="1030" spans="3:5" s="1" customFormat="1" ht="16.5">
      <c r="C1030" s="44"/>
      <c r="E1030" s="84"/>
    </row>
    <row r="1031" spans="3:5" s="1" customFormat="1" ht="16.5">
      <c r="C1031" s="44"/>
      <c r="E1031" s="84"/>
    </row>
    <row r="1032" spans="3:5" s="1" customFormat="1" ht="16.5">
      <c r="C1032" s="44"/>
      <c r="E1032" s="84"/>
    </row>
    <row r="1033" spans="3:5" s="1" customFormat="1" ht="16.5">
      <c r="C1033" s="44"/>
      <c r="E1033" s="84"/>
    </row>
    <row r="1034" spans="3:5" s="1" customFormat="1" ht="16.5">
      <c r="C1034" s="44"/>
      <c r="E1034" s="84"/>
    </row>
    <row r="1035" spans="3:5" s="1" customFormat="1" ht="16.5">
      <c r="C1035" s="44"/>
      <c r="E1035" s="84"/>
    </row>
    <row r="1036" spans="3:5" s="1" customFormat="1" ht="16.5">
      <c r="C1036" s="44"/>
      <c r="E1036" s="84"/>
    </row>
    <row r="1037" spans="3:5" s="1" customFormat="1" ht="16.5">
      <c r="C1037" s="44"/>
      <c r="E1037" s="84"/>
    </row>
    <row r="1038" spans="3:5" s="1" customFormat="1" ht="16.5">
      <c r="C1038" s="44"/>
      <c r="E1038" s="84"/>
    </row>
    <row r="1039" spans="3:5" s="1" customFormat="1" ht="16.5">
      <c r="C1039" s="44"/>
      <c r="E1039" s="84"/>
    </row>
    <row r="1040" spans="3:5" s="1" customFormat="1" ht="16.5">
      <c r="C1040" s="44"/>
      <c r="E1040" s="84"/>
    </row>
    <row r="1041" spans="3:5" s="1" customFormat="1" ht="16.5">
      <c r="C1041" s="44"/>
      <c r="E1041" s="84"/>
    </row>
    <row r="1042" spans="3:5" s="1" customFormat="1" ht="16.5">
      <c r="C1042" s="44"/>
      <c r="E1042" s="84"/>
    </row>
    <row r="1043" spans="3:5" s="1" customFormat="1" ht="16.5">
      <c r="C1043" s="44"/>
      <c r="E1043" s="84"/>
    </row>
    <row r="1044" spans="3:5" s="1" customFormat="1" ht="16.5">
      <c r="C1044" s="44"/>
      <c r="E1044" s="84"/>
    </row>
    <row r="1045" spans="3:5" s="1" customFormat="1" ht="16.5">
      <c r="C1045" s="44"/>
      <c r="E1045" s="84"/>
    </row>
    <row r="1046" spans="3:5" s="1" customFormat="1" ht="16.5">
      <c r="C1046" s="44"/>
      <c r="E1046" s="84"/>
    </row>
    <row r="1047" spans="3:5" s="1" customFormat="1" ht="16.5">
      <c r="C1047" s="44"/>
      <c r="E1047" s="84"/>
    </row>
    <row r="1048" spans="3:5" s="1" customFormat="1" ht="16.5">
      <c r="C1048" s="44"/>
      <c r="E1048" s="84"/>
    </row>
    <row r="1049" spans="3:5" s="1" customFormat="1" ht="16.5">
      <c r="C1049" s="44"/>
      <c r="E1049" s="84"/>
    </row>
    <row r="1050" spans="3:5" s="1" customFormat="1" ht="16.5">
      <c r="C1050" s="44"/>
      <c r="E1050" s="84"/>
    </row>
    <row r="1051" spans="3:5" s="1" customFormat="1" ht="16.5">
      <c r="C1051" s="44"/>
      <c r="E1051" s="84"/>
    </row>
    <row r="1052" spans="3:5" s="1" customFormat="1" ht="16.5">
      <c r="C1052" s="44"/>
      <c r="E1052" s="84"/>
    </row>
    <row r="1053" spans="3:5" s="1" customFormat="1" ht="16.5">
      <c r="C1053" s="44"/>
      <c r="E1053" s="84"/>
    </row>
    <row r="1054" spans="3:5" s="1" customFormat="1" ht="16.5">
      <c r="C1054" s="44"/>
      <c r="E1054" s="84"/>
    </row>
    <row r="1055" spans="3:5" s="1" customFormat="1" ht="16.5">
      <c r="C1055" s="44"/>
      <c r="E1055" s="84"/>
    </row>
    <row r="1056" spans="3:5" s="1" customFormat="1" ht="16.5">
      <c r="C1056" s="44"/>
      <c r="E1056" s="84"/>
    </row>
  </sheetData>
  <mergeCells count="35">
    <mergeCell ref="A50:A52"/>
    <mergeCell ref="B50:B52"/>
    <mergeCell ref="A53:A55"/>
    <mergeCell ref="B53:B55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1:E1"/>
    <mergeCell ref="A3:A6"/>
    <mergeCell ref="B3:B6"/>
    <mergeCell ref="A7:A10"/>
    <mergeCell ref="B7:B10"/>
    <mergeCell ref="A11:A13"/>
    <mergeCell ref="B11:B13"/>
  </mergeCells>
  <phoneticPr fontId="6" type="noConversion"/>
  <printOptions horizontalCentered="1"/>
  <pageMargins left="0.23622047244094502" right="0.23622047244094502" top="0.47244094488189015" bottom="0.31496062992126012" header="0.31496062992126012" footer="0.31496062992126012"/>
  <pageSetup paperSize="0" scale="89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7"/>
  <sheetViews>
    <sheetView workbookViewId="0"/>
  </sheetViews>
  <sheetFormatPr defaultColWidth="9.5" defaultRowHeight="15.75"/>
  <cols>
    <col min="1" max="1" width="11.25" style="42" customWidth="1"/>
    <col min="2" max="13" width="10.25" style="42" customWidth="1"/>
    <col min="14" max="14" width="9.5" style="42" customWidth="1"/>
    <col min="15" max="16384" width="9.5" style="42"/>
  </cols>
  <sheetData>
    <row r="1" spans="1:13" ht="20.25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</row>
    <row r="2" spans="1:13" ht="15.75" customHeight="1">
      <c r="A2" s="116" t="s">
        <v>34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</row>
    <row r="3" spans="1:13" ht="36.75" customHeight="1">
      <c r="A3" s="117" t="s">
        <v>3</v>
      </c>
      <c r="B3" s="118" t="s">
        <v>35</v>
      </c>
      <c r="C3" s="118"/>
      <c r="D3" s="117" t="s">
        <v>36</v>
      </c>
      <c r="E3" s="117"/>
      <c r="F3" s="117"/>
      <c r="G3" s="117"/>
      <c r="H3" s="118" t="s">
        <v>37</v>
      </c>
      <c r="I3" s="118"/>
      <c r="J3" s="118" t="s">
        <v>38</v>
      </c>
      <c r="K3" s="118"/>
      <c r="L3" s="118"/>
      <c r="M3" s="118"/>
    </row>
    <row r="4" spans="1:13" ht="18" customHeight="1">
      <c r="A4" s="117"/>
      <c r="B4" s="93"/>
      <c r="C4" s="45"/>
      <c r="D4" s="118" t="s">
        <v>39</v>
      </c>
      <c r="E4" s="118"/>
      <c r="F4" s="118" t="s">
        <v>40</v>
      </c>
      <c r="G4" s="118"/>
      <c r="H4" s="93"/>
      <c r="I4" s="45"/>
      <c r="J4" s="94"/>
      <c r="K4" s="95"/>
      <c r="L4" s="95"/>
      <c r="M4" s="95"/>
    </row>
    <row r="5" spans="1:13" ht="19.5" customHeight="1">
      <c r="A5" s="117"/>
      <c r="B5" s="118" t="s">
        <v>11</v>
      </c>
      <c r="C5" s="118" t="s">
        <v>41</v>
      </c>
      <c r="D5" s="117" t="s">
        <v>11</v>
      </c>
      <c r="E5" s="117" t="s">
        <v>41</v>
      </c>
      <c r="F5" s="117" t="s">
        <v>11</v>
      </c>
      <c r="G5" s="117" t="s">
        <v>41</v>
      </c>
      <c r="H5" s="117" t="s">
        <v>11</v>
      </c>
      <c r="I5" s="117" t="s">
        <v>41</v>
      </c>
      <c r="J5" s="48" t="s">
        <v>6</v>
      </c>
      <c r="K5" s="48" t="s">
        <v>7</v>
      </c>
      <c r="L5" s="48" t="s">
        <v>8</v>
      </c>
      <c r="M5" s="49" t="s">
        <v>9</v>
      </c>
    </row>
    <row r="6" spans="1:13" ht="19.5" customHeight="1">
      <c r="A6" s="117"/>
      <c r="B6" s="118"/>
      <c r="C6" s="118"/>
      <c r="D6" s="117"/>
      <c r="E6" s="117"/>
      <c r="F6" s="117"/>
      <c r="G6" s="117"/>
      <c r="H6" s="117"/>
      <c r="I6" s="117"/>
      <c r="J6" s="48"/>
      <c r="K6" s="48"/>
      <c r="L6" s="48"/>
      <c r="M6" s="49"/>
    </row>
    <row r="7" spans="1:13" ht="19.5">
      <c r="A7" s="92" t="s">
        <v>42</v>
      </c>
      <c r="B7" s="119">
        <v>23</v>
      </c>
      <c r="C7" s="119"/>
      <c r="D7" s="119">
        <v>12</v>
      </c>
      <c r="E7" s="119"/>
      <c r="F7" s="119">
        <v>9</v>
      </c>
      <c r="G7" s="119"/>
      <c r="H7" s="119">
        <v>2</v>
      </c>
      <c r="I7" s="119"/>
      <c r="J7" s="120"/>
      <c r="K7" s="120"/>
      <c r="L7" s="120"/>
      <c r="M7" s="120"/>
    </row>
    <row r="8" spans="1:13" ht="19.5">
      <c r="A8" s="96" t="s">
        <v>43</v>
      </c>
      <c r="B8" s="97">
        <f t="shared" ref="B8:I8" si="0">B9+B10</f>
        <v>738</v>
      </c>
      <c r="C8" s="98">
        <f t="shared" si="0"/>
        <v>1</v>
      </c>
      <c r="D8" s="99">
        <f t="shared" si="0"/>
        <v>557</v>
      </c>
      <c r="E8" s="98">
        <f t="shared" si="0"/>
        <v>1</v>
      </c>
      <c r="F8" s="99">
        <f t="shared" si="0"/>
        <v>139</v>
      </c>
      <c r="G8" s="98">
        <f t="shared" si="0"/>
        <v>1</v>
      </c>
      <c r="H8" s="100">
        <f t="shared" si="0"/>
        <v>42</v>
      </c>
      <c r="I8" s="101">
        <f t="shared" si="0"/>
        <v>1</v>
      </c>
      <c r="J8" s="102">
        <v>575</v>
      </c>
      <c r="K8" s="103">
        <v>94</v>
      </c>
      <c r="L8" s="103">
        <v>69</v>
      </c>
      <c r="M8" s="103">
        <v>0</v>
      </c>
    </row>
    <row r="9" spans="1:13" customFormat="1" ht="19.5">
      <c r="A9" s="96" t="s">
        <v>44</v>
      </c>
      <c r="B9" s="97">
        <f>D9+F9+H9</f>
        <v>281</v>
      </c>
      <c r="C9" s="104">
        <f>B9/B8</f>
        <v>0.3807588075880759</v>
      </c>
      <c r="D9" s="105">
        <v>212</v>
      </c>
      <c r="E9" s="98">
        <f>D9/D8</f>
        <v>0.38061041292639136</v>
      </c>
      <c r="F9" s="105">
        <v>60</v>
      </c>
      <c r="G9" s="98">
        <f>F9/F8</f>
        <v>0.43165467625899279</v>
      </c>
      <c r="H9" s="105">
        <v>9</v>
      </c>
      <c r="I9" s="101">
        <f>H9/H8</f>
        <v>0.21428571428571427</v>
      </c>
      <c r="J9" s="102">
        <f>155+43+7</f>
        <v>205</v>
      </c>
      <c r="K9" s="103">
        <f>36+9+2</f>
        <v>47</v>
      </c>
      <c r="L9" s="103">
        <f>21+8+0</f>
        <v>29</v>
      </c>
      <c r="M9" s="103">
        <v>0</v>
      </c>
    </row>
    <row r="10" spans="1:13" customFormat="1" ht="19.5">
      <c r="A10" s="106" t="s">
        <v>45</v>
      </c>
      <c r="B10" s="107">
        <f>D10+F10+H10</f>
        <v>457</v>
      </c>
      <c r="C10" s="108">
        <f>B10/B8</f>
        <v>0.6192411924119241</v>
      </c>
      <c r="D10" s="109">
        <v>345</v>
      </c>
      <c r="E10" s="110">
        <f>D10/D8</f>
        <v>0.61938958707360858</v>
      </c>
      <c r="F10" s="109">
        <v>79</v>
      </c>
      <c r="G10" s="110">
        <f>F10/F8</f>
        <v>0.56834532374100721</v>
      </c>
      <c r="H10" s="109">
        <v>33</v>
      </c>
      <c r="I10" s="111">
        <f>H10/H8</f>
        <v>0.7857142857142857</v>
      </c>
      <c r="J10" s="112">
        <f>286+56+28</f>
        <v>370</v>
      </c>
      <c r="K10" s="113">
        <f>31+12+4</f>
        <v>47</v>
      </c>
      <c r="L10" s="113">
        <f>28+11+1</f>
        <v>40</v>
      </c>
      <c r="M10" s="113">
        <v>0</v>
      </c>
    </row>
    <row r="11" spans="1:13" customFormat="1" ht="19.5">
      <c r="A11" s="92" t="s">
        <v>17</v>
      </c>
      <c r="B11" s="97">
        <f>D11+F11+H11</f>
        <v>0</v>
      </c>
      <c r="C11" s="104">
        <f>B11/B8</f>
        <v>0</v>
      </c>
      <c r="D11" s="114"/>
      <c r="E11" s="114"/>
      <c r="F11" s="114"/>
      <c r="G11" s="114"/>
      <c r="H11" s="114"/>
      <c r="I11" s="114"/>
      <c r="J11" s="114"/>
      <c r="K11" s="114"/>
      <c r="L11" s="114"/>
      <c r="M11" s="114"/>
    </row>
    <row r="12" spans="1:13" customFormat="1" ht="15" customHeight="1">
      <c r="A12" s="121" t="s">
        <v>18</v>
      </c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</row>
    <row r="13" spans="1:13" customFormat="1" ht="16.5">
      <c r="A13" s="1" t="s">
        <v>19</v>
      </c>
      <c r="B13" s="1"/>
      <c r="C13" s="1"/>
      <c r="D13" s="1"/>
      <c r="E13" s="42"/>
      <c r="F13" s="42"/>
      <c r="G13" s="42"/>
      <c r="H13" s="42"/>
      <c r="I13" s="42"/>
      <c r="J13" s="42"/>
      <c r="K13" s="42"/>
      <c r="L13" s="42"/>
      <c r="M13" s="42"/>
    </row>
    <row r="14" spans="1:13" s="45" customFormat="1" ht="16.5">
      <c r="A14" s="45" t="s">
        <v>20</v>
      </c>
      <c r="B14" s="1"/>
      <c r="C14" s="1"/>
      <c r="D14" s="1"/>
    </row>
    <row r="15" spans="1:13" s="45" customFormat="1" ht="16.5">
      <c r="A15" s="45" t="s">
        <v>21</v>
      </c>
      <c r="B15" s="1"/>
      <c r="C15" s="1"/>
      <c r="D15" s="1"/>
    </row>
    <row r="16" spans="1:13" s="45" customFormat="1" ht="16.5">
      <c r="A16" s="45" t="s">
        <v>22</v>
      </c>
      <c r="B16" s="1"/>
      <c r="C16" s="1"/>
      <c r="D16" s="1"/>
    </row>
    <row r="17" spans="1:4" s="45" customFormat="1" ht="16.5">
      <c r="A17" s="45" t="s">
        <v>23</v>
      </c>
      <c r="B17" s="1"/>
      <c r="C17" s="1"/>
      <c r="D17" s="1"/>
    </row>
    <row r="18" spans="1:4" s="45" customFormat="1" ht="16.5" customHeight="1"/>
    <row r="19" spans="1:4" s="45" customFormat="1" ht="16.5"/>
    <row r="20" spans="1:4" s="45" customFormat="1" ht="16.5" customHeight="1"/>
    <row r="21" spans="1:4" s="45" customFormat="1" ht="16.5"/>
    <row r="22" spans="1:4" s="45" customFormat="1" ht="16.5" customHeight="1"/>
    <row r="23" spans="1:4" s="45" customFormat="1" ht="16.5"/>
    <row r="24" spans="1:4" s="45" customFormat="1" ht="16.5"/>
    <row r="25" spans="1:4" s="45" customFormat="1" ht="16.5"/>
    <row r="26" spans="1:4" s="45" customFormat="1" ht="16.5"/>
    <row r="27" spans="1:4" s="45" customFormat="1" ht="16.5"/>
    <row r="28" spans="1:4" s="45" customFormat="1" ht="16.5"/>
    <row r="29" spans="1:4" s="45" customFormat="1" ht="16.5"/>
    <row r="30" spans="1:4" s="45" customFormat="1" ht="16.5"/>
    <row r="31" spans="1:4" s="45" customFormat="1" ht="16.5"/>
    <row r="32" spans="1:4" s="45" customFormat="1" ht="16.5"/>
    <row r="33" s="45" customFormat="1" ht="16.5"/>
    <row r="34" s="45" customFormat="1" ht="16.5"/>
    <row r="35" s="45" customFormat="1" ht="16.5"/>
    <row r="36" s="45" customFormat="1" ht="16.5"/>
    <row r="37" s="45" customFormat="1" ht="16.5"/>
    <row r="38" s="45" customFormat="1" ht="16.5"/>
    <row r="39" s="45" customFormat="1" ht="16.5"/>
    <row r="40" s="45" customFormat="1" ht="16.5"/>
    <row r="41" s="45" customFormat="1" ht="16.5"/>
    <row r="42" s="45" customFormat="1" ht="16.5"/>
    <row r="43" s="45" customFormat="1" ht="16.5"/>
    <row r="44" s="45" customFormat="1" ht="16.5"/>
    <row r="45" s="45" customFormat="1" ht="16.5"/>
    <row r="46" s="45" customFormat="1" ht="16.5"/>
    <row r="47" s="45" customFormat="1" ht="16.5"/>
    <row r="48" s="45" customFormat="1" ht="16.5"/>
    <row r="49" s="45" customFormat="1" ht="16.5"/>
    <row r="50" s="45" customFormat="1" ht="16.5"/>
    <row r="51" s="45" customFormat="1" ht="16.5"/>
    <row r="52" s="45" customFormat="1" ht="16.5"/>
    <row r="53" s="45" customFormat="1" ht="16.5"/>
    <row r="54" s="45" customFormat="1" ht="16.5"/>
    <row r="55" s="45" customFormat="1" ht="16.5"/>
    <row r="56" s="45" customFormat="1" ht="16.5"/>
    <row r="57" s="45" customFormat="1" ht="16.5"/>
    <row r="58" s="45" customFormat="1" ht="16.5"/>
    <row r="59" s="45" customFormat="1" ht="16.5"/>
    <row r="60" s="45" customFormat="1" ht="16.5"/>
    <row r="61" s="45" customFormat="1" ht="16.5"/>
    <row r="62" s="45" customFormat="1" ht="16.5"/>
    <row r="63" s="45" customFormat="1" ht="16.5"/>
    <row r="64" s="45" customFormat="1" ht="16.5"/>
    <row r="65" s="45" customFormat="1" ht="16.5"/>
    <row r="66" s="45" customFormat="1" ht="16.5"/>
    <row r="67" s="45" customFormat="1" ht="16.5"/>
    <row r="68" s="45" customFormat="1" ht="16.5"/>
    <row r="69" s="45" customFormat="1" ht="16.5"/>
    <row r="70" s="45" customFormat="1" ht="16.5"/>
    <row r="71" s="45" customFormat="1" ht="16.5"/>
    <row r="72" s="45" customFormat="1" ht="16.5"/>
    <row r="73" s="45" customFormat="1" ht="16.5"/>
    <row r="74" s="45" customFormat="1" ht="16.5"/>
    <row r="75" s="45" customFormat="1" ht="16.5"/>
    <row r="76" s="45" customFormat="1" ht="16.5"/>
    <row r="77" s="45" customFormat="1" ht="16.5"/>
    <row r="78" s="45" customFormat="1" ht="16.5"/>
    <row r="79" s="45" customFormat="1" ht="16.5"/>
    <row r="80" s="45" customFormat="1" ht="16.5"/>
    <row r="81" s="45" customFormat="1" ht="16.5"/>
    <row r="82" s="45" customFormat="1" ht="16.5"/>
    <row r="83" s="45" customFormat="1" ht="16.5"/>
    <row r="84" s="45" customFormat="1" ht="16.5"/>
    <row r="85" s="45" customFormat="1" ht="16.5"/>
    <row r="86" s="45" customFormat="1" ht="16.5"/>
    <row r="87" s="45" customFormat="1" ht="16.5"/>
    <row r="88" s="45" customFormat="1" ht="16.5"/>
    <row r="89" s="45" customFormat="1" ht="16.5"/>
    <row r="90" s="45" customFormat="1" ht="16.5"/>
    <row r="91" s="45" customFormat="1" ht="16.5"/>
    <row r="92" s="45" customFormat="1" ht="16.5"/>
    <row r="93" s="45" customFormat="1" ht="16.5"/>
    <row r="94" s="45" customFormat="1" ht="16.5"/>
    <row r="95" s="45" customFormat="1" ht="16.5"/>
    <row r="96" s="45" customFormat="1" ht="16.5"/>
    <row r="97" s="45" customFormat="1" ht="16.5"/>
    <row r="98" s="45" customFormat="1" ht="16.5"/>
    <row r="99" s="45" customFormat="1" ht="16.5"/>
    <row r="100" s="45" customFormat="1" ht="16.5"/>
    <row r="101" s="45" customFormat="1" ht="16.5"/>
    <row r="102" s="45" customFormat="1" ht="16.5"/>
    <row r="103" s="45" customFormat="1" ht="16.5"/>
    <row r="104" s="45" customFormat="1" ht="16.5"/>
    <row r="105" s="45" customFormat="1" ht="16.5"/>
    <row r="106" s="45" customFormat="1" ht="16.5"/>
    <row r="107" s="45" customFormat="1" ht="16.5"/>
    <row r="108" s="45" customFormat="1" ht="16.5"/>
    <row r="109" s="45" customFormat="1" ht="16.5"/>
    <row r="110" s="45" customFormat="1" ht="16.5"/>
    <row r="111" s="45" customFormat="1" ht="16.5"/>
    <row r="112" s="45" customFormat="1" ht="16.5"/>
    <row r="113" s="45" customFormat="1" ht="16.5"/>
    <row r="114" s="45" customFormat="1" ht="16.5"/>
    <row r="115" s="45" customFormat="1" ht="16.5"/>
    <row r="116" s="45" customFormat="1" ht="16.5"/>
    <row r="117" s="45" customFormat="1" ht="16.5"/>
    <row r="118" s="45" customFormat="1" ht="16.5"/>
    <row r="119" s="45" customFormat="1" ht="16.5"/>
    <row r="120" s="45" customFormat="1" ht="16.5"/>
    <row r="121" s="45" customFormat="1" ht="16.5"/>
    <row r="122" s="45" customFormat="1" ht="16.5"/>
    <row r="123" s="45" customFormat="1" ht="16.5"/>
    <row r="124" s="45" customFormat="1" ht="16.5"/>
    <row r="125" s="45" customFormat="1" ht="16.5"/>
    <row r="126" s="45" customFormat="1" ht="16.5"/>
    <row r="127" s="45" customFormat="1" ht="16.5"/>
    <row r="128" s="45" customFormat="1" ht="16.5"/>
    <row r="129" s="45" customFormat="1" ht="16.5"/>
    <row r="130" s="45" customFormat="1" ht="16.5"/>
    <row r="131" s="45" customFormat="1" ht="16.5"/>
    <row r="132" s="45" customFormat="1" ht="16.5"/>
    <row r="133" s="45" customFormat="1" ht="16.5"/>
    <row r="134" s="45" customFormat="1" ht="16.5"/>
    <row r="135" s="45" customFormat="1" ht="16.5"/>
    <row r="136" s="45" customFormat="1" ht="16.5"/>
    <row r="137" s="45" customFormat="1" ht="16.5"/>
    <row r="138" s="45" customFormat="1" ht="16.5"/>
    <row r="139" s="45" customFormat="1" ht="16.5"/>
    <row r="140" s="45" customFormat="1" ht="16.5"/>
    <row r="141" s="45" customFormat="1" ht="16.5"/>
    <row r="142" s="45" customFormat="1" ht="16.5"/>
    <row r="143" s="45" customFormat="1" ht="16.5"/>
    <row r="144" s="45" customFormat="1" ht="16.5"/>
    <row r="145" s="45" customFormat="1" ht="16.5"/>
    <row r="146" s="45" customFormat="1" ht="16.5"/>
    <row r="147" s="45" customFormat="1" ht="16.5"/>
    <row r="148" s="45" customFormat="1" ht="16.5"/>
    <row r="149" s="45" customFormat="1" ht="16.5"/>
    <row r="150" s="45" customFormat="1" ht="16.5"/>
    <row r="151" s="45" customFormat="1" ht="16.5"/>
    <row r="152" s="45" customFormat="1" ht="16.5"/>
    <row r="153" s="45" customFormat="1" ht="16.5"/>
    <row r="154" s="45" customFormat="1" ht="16.5"/>
    <row r="155" s="45" customFormat="1" ht="16.5"/>
    <row r="156" s="45" customFormat="1" ht="16.5"/>
    <row r="157" s="45" customFormat="1" ht="16.5"/>
    <row r="158" s="45" customFormat="1" ht="16.5"/>
    <row r="159" s="45" customFormat="1" ht="16.5"/>
    <row r="160" s="45" customFormat="1" ht="16.5"/>
    <row r="161" s="45" customFormat="1" ht="16.5"/>
    <row r="162" s="45" customFormat="1" ht="16.5"/>
    <row r="163" s="45" customFormat="1" ht="16.5"/>
    <row r="164" s="45" customFormat="1" ht="16.5"/>
    <row r="165" s="45" customFormat="1" ht="16.5"/>
    <row r="166" s="45" customFormat="1" ht="16.5"/>
    <row r="167" s="45" customFormat="1" ht="16.5"/>
    <row r="168" s="45" customFormat="1" ht="16.5"/>
    <row r="169" s="45" customFormat="1" ht="16.5"/>
    <row r="170" s="45" customFormat="1" ht="16.5"/>
    <row r="171" s="45" customFormat="1" ht="16.5"/>
    <row r="172" s="45" customFormat="1" ht="16.5"/>
    <row r="173" s="45" customFormat="1" ht="16.5"/>
    <row r="174" s="45" customFormat="1" ht="16.5"/>
    <row r="175" s="45" customFormat="1" ht="16.5"/>
    <row r="176" s="45" customFormat="1" ht="16.5"/>
    <row r="177" s="45" customFormat="1" ht="16.5"/>
    <row r="178" s="45" customFormat="1" ht="16.5"/>
    <row r="179" s="45" customFormat="1" ht="16.5"/>
    <row r="180" s="45" customFormat="1" ht="16.5"/>
    <row r="181" s="45" customFormat="1" ht="16.5"/>
    <row r="182" s="45" customFormat="1" ht="16.5"/>
    <row r="183" s="45" customFormat="1" ht="16.5"/>
    <row r="184" s="45" customFormat="1" ht="16.5"/>
    <row r="185" s="45" customFormat="1" ht="16.5"/>
    <row r="186" s="45" customFormat="1" ht="16.5"/>
    <row r="187" s="45" customFormat="1" ht="16.5"/>
    <row r="188" s="45" customFormat="1" ht="16.5"/>
    <row r="189" s="45" customFormat="1" ht="16.5"/>
    <row r="190" s="45" customFormat="1" ht="16.5"/>
    <row r="191" s="45" customFormat="1" ht="16.5"/>
    <row r="192" s="45" customFormat="1" ht="16.5"/>
    <row r="193" s="45" customFormat="1" ht="16.5"/>
    <row r="194" s="45" customFormat="1" ht="16.5"/>
    <row r="195" s="45" customFormat="1" ht="16.5"/>
    <row r="196" s="45" customFormat="1" ht="16.5"/>
    <row r="197" s="45" customFormat="1" ht="16.5"/>
    <row r="198" s="45" customFormat="1" ht="16.5"/>
    <row r="199" s="45" customFormat="1" ht="16.5"/>
    <row r="200" s="45" customFormat="1" ht="16.5"/>
    <row r="201" s="45" customFormat="1" ht="16.5"/>
    <row r="202" s="45" customFormat="1" ht="16.5"/>
    <row r="203" s="45" customFormat="1" ht="16.5"/>
    <row r="204" s="45" customFormat="1" ht="16.5"/>
    <row r="205" s="45" customFormat="1" ht="16.5"/>
    <row r="206" s="45" customFormat="1" ht="16.5"/>
    <row r="207" s="45" customFormat="1" ht="16.5"/>
    <row r="208" s="45" customFormat="1" ht="16.5"/>
    <row r="209" s="45" customFormat="1" ht="16.5"/>
    <row r="210" s="45" customFormat="1" ht="16.5"/>
    <row r="211" s="45" customFormat="1" ht="16.5"/>
    <row r="212" s="45" customFormat="1" ht="16.5"/>
    <row r="213" s="45" customFormat="1" ht="16.5"/>
    <row r="214" s="45" customFormat="1" ht="16.5"/>
    <row r="215" s="45" customFormat="1" ht="16.5"/>
    <row r="216" s="45" customFormat="1" ht="16.5"/>
    <row r="217" s="45" customFormat="1" ht="16.5"/>
    <row r="218" s="45" customFormat="1" ht="16.5"/>
    <row r="219" s="45" customFormat="1" ht="16.5"/>
    <row r="220" s="45" customFormat="1" ht="16.5"/>
    <row r="221" s="45" customFormat="1" ht="16.5"/>
    <row r="222" s="45" customFormat="1" ht="16.5"/>
    <row r="223" s="45" customFormat="1" ht="16.5"/>
    <row r="224" s="45" customFormat="1" ht="16.5"/>
    <row r="225" s="45" customFormat="1" ht="16.5"/>
    <row r="226" s="45" customFormat="1" ht="16.5"/>
    <row r="227" s="45" customFormat="1" ht="16.5"/>
    <row r="228" s="45" customFormat="1" ht="16.5"/>
    <row r="229" s="45" customFormat="1" ht="16.5"/>
    <row r="230" s="45" customFormat="1" ht="16.5"/>
    <row r="231" s="45" customFormat="1" ht="16.5"/>
    <row r="232" s="45" customFormat="1" ht="16.5"/>
    <row r="233" s="45" customFormat="1" ht="16.5"/>
    <row r="234" s="45" customFormat="1" ht="16.5"/>
    <row r="235" s="45" customFormat="1" ht="16.5"/>
    <row r="236" s="45" customFormat="1" ht="16.5"/>
    <row r="237" s="45" customFormat="1" ht="16.5"/>
    <row r="238" s="45" customFormat="1" ht="16.5"/>
    <row r="239" s="45" customFormat="1" ht="16.5"/>
    <row r="240" s="45" customFormat="1" ht="16.5"/>
    <row r="241" s="45" customFormat="1" ht="16.5"/>
    <row r="242" s="45" customFormat="1" ht="16.5"/>
    <row r="243" s="45" customFormat="1" ht="16.5"/>
    <row r="244" s="45" customFormat="1" ht="16.5"/>
    <row r="245" s="45" customFormat="1" ht="16.5"/>
    <row r="246" s="45" customFormat="1" ht="16.5"/>
    <row r="247" s="45" customFormat="1" ht="16.5"/>
    <row r="248" s="45" customFormat="1" ht="16.5"/>
    <row r="249" s="45" customFormat="1" ht="16.5"/>
    <row r="250" s="45" customFormat="1" ht="16.5"/>
    <row r="251" s="45" customFormat="1" ht="16.5"/>
    <row r="252" s="45" customFormat="1" ht="16.5"/>
    <row r="253" s="45" customFormat="1" ht="16.5"/>
    <row r="254" s="45" customFormat="1" ht="16.5"/>
    <row r="255" s="45" customFormat="1" ht="16.5"/>
    <row r="256" s="45" customFormat="1" ht="16.5"/>
    <row r="257" s="45" customFormat="1" ht="16.5"/>
    <row r="258" s="45" customFormat="1" ht="16.5"/>
    <row r="259" s="45" customFormat="1" ht="16.5"/>
    <row r="260" s="45" customFormat="1" ht="16.5"/>
    <row r="261" s="45" customFormat="1" ht="16.5"/>
    <row r="262" s="45" customFormat="1" ht="16.5"/>
    <row r="263" s="45" customFormat="1" ht="16.5"/>
    <row r="264" s="45" customFormat="1" ht="16.5"/>
    <row r="265" s="45" customFormat="1" ht="16.5"/>
    <row r="266" s="45" customFormat="1" ht="16.5"/>
    <row r="267" s="45" customFormat="1" ht="16.5"/>
    <row r="268" s="45" customFormat="1" ht="16.5"/>
    <row r="269" s="45" customFormat="1" ht="16.5"/>
    <row r="270" s="45" customFormat="1" ht="16.5"/>
    <row r="271" s="45" customFormat="1" ht="16.5"/>
    <row r="272" s="45" customFormat="1" ht="16.5"/>
    <row r="273" s="45" customFormat="1" ht="16.5"/>
    <row r="274" s="45" customFormat="1" ht="16.5"/>
    <row r="275" s="45" customFormat="1" ht="16.5"/>
    <row r="276" s="45" customFormat="1" ht="16.5"/>
    <row r="277" s="45" customFormat="1" ht="16.5"/>
    <row r="278" s="45" customFormat="1" ht="16.5"/>
    <row r="279" s="45" customFormat="1" ht="16.5"/>
    <row r="280" s="45" customFormat="1" ht="16.5"/>
    <row r="281" s="45" customFormat="1" ht="16.5"/>
    <row r="282" s="45" customFormat="1" ht="16.5"/>
    <row r="283" s="45" customFormat="1" ht="16.5"/>
    <row r="284" s="45" customFormat="1" ht="16.5"/>
    <row r="285" s="45" customFormat="1" ht="16.5"/>
    <row r="286" s="45" customFormat="1" ht="16.5"/>
    <row r="287" s="45" customFormat="1" ht="16.5"/>
    <row r="288" s="45" customFormat="1" ht="16.5"/>
    <row r="289" s="45" customFormat="1" ht="16.5"/>
    <row r="290" s="45" customFormat="1" ht="16.5"/>
    <row r="291" s="45" customFormat="1" ht="16.5"/>
    <row r="292" s="45" customFormat="1" ht="16.5"/>
    <row r="293" s="45" customFormat="1" ht="16.5"/>
    <row r="294" s="45" customFormat="1" ht="16.5"/>
    <row r="295" s="45" customFormat="1" ht="16.5"/>
    <row r="296" s="45" customFormat="1" ht="16.5"/>
    <row r="297" s="45" customFormat="1" ht="16.5"/>
    <row r="298" s="45" customFormat="1" ht="16.5"/>
    <row r="299" s="45" customFormat="1" ht="16.5"/>
    <row r="300" s="45" customFormat="1" ht="16.5"/>
    <row r="301" s="45" customFormat="1" ht="16.5"/>
    <row r="302" s="45" customFormat="1" ht="16.5"/>
    <row r="303" s="45" customFormat="1" ht="16.5"/>
    <row r="304" s="45" customFormat="1" ht="16.5"/>
    <row r="305" s="45" customFormat="1" ht="16.5"/>
    <row r="306" s="45" customFormat="1" ht="16.5"/>
    <row r="307" s="45" customFormat="1" ht="16.5"/>
    <row r="308" s="45" customFormat="1" ht="16.5"/>
    <row r="309" s="45" customFormat="1" ht="16.5"/>
    <row r="310" s="45" customFormat="1" ht="16.5"/>
    <row r="311" s="45" customFormat="1" ht="16.5"/>
    <row r="312" s="45" customFormat="1" ht="16.5"/>
    <row r="313" s="45" customFormat="1" ht="16.5"/>
    <row r="314" s="45" customFormat="1" ht="16.5"/>
    <row r="315" s="45" customFormat="1" ht="16.5"/>
    <row r="316" s="45" customFormat="1" ht="16.5"/>
    <row r="317" s="45" customFormat="1" ht="16.5"/>
    <row r="318" s="45" customFormat="1" ht="16.5"/>
    <row r="319" s="45" customFormat="1" ht="16.5"/>
    <row r="320" s="45" customFormat="1" ht="16.5"/>
    <row r="321" s="45" customFormat="1" ht="16.5"/>
    <row r="322" s="45" customFormat="1" ht="16.5"/>
    <row r="323" s="45" customFormat="1" ht="16.5"/>
    <row r="324" s="45" customFormat="1" ht="16.5"/>
    <row r="325" s="45" customFormat="1" ht="16.5"/>
    <row r="326" s="45" customFormat="1" ht="16.5"/>
    <row r="327" s="45" customFormat="1" ht="16.5"/>
    <row r="328" s="45" customFormat="1" ht="16.5"/>
    <row r="329" s="45" customFormat="1" ht="16.5"/>
    <row r="330" s="45" customFormat="1" ht="16.5"/>
    <row r="331" s="45" customFormat="1" ht="16.5"/>
    <row r="332" s="45" customFormat="1" ht="16.5"/>
    <row r="333" s="45" customFormat="1" ht="16.5"/>
    <row r="334" s="45" customFormat="1" ht="16.5"/>
    <row r="335" s="45" customFormat="1" ht="16.5"/>
    <row r="336" s="45" customFormat="1" ht="16.5"/>
    <row r="337" s="45" customFormat="1" ht="16.5"/>
    <row r="338" s="45" customFormat="1" ht="16.5"/>
    <row r="339" s="45" customFormat="1" ht="16.5"/>
    <row r="340" s="45" customFormat="1" ht="16.5"/>
    <row r="341" s="45" customFormat="1" ht="16.5"/>
    <row r="342" s="45" customFormat="1" ht="16.5"/>
    <row r="343" s="45" customFormat="1" ht="16.5"/>
    <row r="344" s="45" customFormat="1" ht="16.5"/>
    <row r="345" s="45" customFormat="1" ht="16.5"/>
    <row r="346" s="45" customFormat="1" ht="16.5"/>
    <row r="347" s="45" customFormat="1" ht="16.5"/>
    <row r="348" s="45" customFormat="1" ht="16.5"/>
    <row r="349" s="45" customFormat="1" ht="16.5"/>
    <row r="350" s="45" customFormat="1" ht="16.5"/>
    <row r="351" s="45" customFormat="1" ht="16.5"/>
    <row r="352" s="45" customFormat="1" ht="16.5"/>
    <row r="353" s="45" customFormat="1" ht="16.5"/>
    <row r="354" s="45" customFormat="1" ht="16.5"/>
    <row r="355" s="45" customFormat="1" ht="16.5"/>
    <row r="356" s="45" customFormat="1" ht="16.5"/>
    <row r="357" s="45" customFormat="1" ht="16.5"/>
    <row r="358" s="45" customFormat="1" ht="16.5"/>
    <row r="359" s="45" customFormat="1" ht="16.5"/>
    <row r="360" s="45" customFormat="1" ht="16.5"/>
    <row r="361" s="45" customFormat="1" ht="16.5"/>
    <row r="362" s="45" customFormat="1" ht="16.5"/>
    <row r="363" s="45" customFormat="1" ht="16.5"/>
    <row r="364" s="45" customFormat="1" ht="16.5"/>
    <row r="365" s="45" customFormat="1" ht="16.5"/>
    <row r="366" s="45" customFormat="1" ht="16.5"/>
    <row r="367" s="45" customFormat="1" ht="16.5"/>
    <row r="368" s="45" customFormat="1" ht="16.5"/>
    <row r="369" s="45" customFormat="1" ht="16.5"/>
    <row r="370" s="45" customFormat="1" ht="16.5"/>
    <row r="371" s="45" customFormat="1" ht="16.5"/>
    <row r="372" s="45" customFormat="1" ht="16.5"/>
    <row r="373" s="45" customFormat="1" ht="16.5"/>
    <row r="374" s="45" customFormat="1" ht="16.5"/>
    <row r="375" s="45" customFormat="1" ht="16.5"/>
    <row r="376" s="45" customFormat="1" ht="16.5"/>
    <row r="377" s="45" customFormat="1" ht="16.5"/>
    <row r="378" s="45" customFormat="1" ht="16.5"/>
    <row r="379" s="45" customFormat="1" ht="16.5"/>
    <row r="380" s="45" customFormat="1" ht="16.5"/>
    <row r="381" s="45" customFormat="1" ht="16.5"/>
    <row r="382" s="45" customFormat="1" ht="16.5"/>
    <row r="383" s="45" customFormat="1" ht="16.5"/>
    <row r="384" s="45" customFormat="1" ht="16.5"/>
    <row r="385" s="45" customFormat="1" ht="16.5"/>
    <row r="386" s="45" customFormat="1" ht="16.5"/>
    <row r="387" s="45" customFormat="1" ht="16.5"/>
    <row r="388" s="45" customFormat="1" ht="16.5"/>
    <row r="389" s="45" customFormat="1" ht="16.5"/>
    <row r="390" s="45" customFormat="1" ht="16.5"/>
    <row r="391" s="45" customFormat="1" ht="16.5"/>
    <row r="392" s="45" customFormat="1" ht="16.5"/>
    <row r="393" s="45" customFormat="1" ht="16.5"/>
    <row r="394" s="45" customFormat="1" ht="16.5"/>
    <row r="395" s="45" customFormat="1" ht="16.5"/>
    <row r="396" s="45" customFormat="1" ht="16.5"/>
    <row r="397" s="45" customFormat="1" ht="16.5"/>
    <row r="398" s="45" customFormat="1" ht="16.5"/>
    <row r="399" s="45" customFormat="1" ht="16.5"/>
    <row r="400" s="45" customFormat="1" ht="16.5"/>
    <row r="401" s="45" customFormat="1" ht="16.5"/>
    <row r="402" s="45" customFormat="1" ht="16.5"/>
    <row r="403" s="45" customFormat="1" ht="16.5"/>
    <row r="404" s="45" customFormat="1" ht="16.5"/>
    <row r="405" s="45" customFormat="1" ht="16.5"/>
    <row r="406" s="45" customFormat="1" ht="16.5"/>
    <row r="407" s="45" customFormat="1" ht="16.5"/>
    <row r="408" s="45" customFormat="1" ht="16.5"/>
    <row r="409" s="45" customFormat="1" ht="16.5"/>
    <row r="410" s="45" customFormat="1" ht="16.5"/>
    <row r="411" s="45" customFormat="1" ht="16.5"/>
    <row r="412" s="45" customFormat="1" ht="16.5"/>
    <row r="413" s="45" customFormat="1" ht="16.5"/>
    <row r="414" s="45" customFormat="1" ht="16.5"/>
    <row r="415" s="45" customFormat="1" ht="16.5"/>
    <row r="416" s="45" customFormat="1" ht="16.5"/>
    <row r="417" s="45" customFormat="1" ht="16.5"/>
    <row r="418" s="45" customFormat="1" ht="16.5"/>
    <row r="419" s="45" customFormat="1" ht="16.5"/>
    <row r="420" s="45" customFormat="1" ht="16.5"/>
    <row r="421" s="45" customFormat="1" ht="16.5"/>
    <row r="422" s="45" customFormat="1" ht="16.5"/>
    <row r="423" s="45" customFormat="1" ht="16.5"/>
    <row r="424" s="45" customFormat="1" ht="16.5"/>
    <row r="425" s="45" customFormat="1" ht="16.5"/>
    <row r="426" s="45" customFormat="1" ht="16.5"/>
    <row r="427" s="45" customFormat="1" ht="16.5"/>
    <row r="428" s="45" customFormat="1" ht="16.5"/>
    <row r="429" s="45" customFormat="1" ht="16.5"/>
    <row r="430" s="45" customFormat="1" ht="16.5"/>
    <row r="431" s="45" customFormat="1" ht="16.5"/>
    <row r="432" s="45" customFormat="1" ht="16.5"/>
    <row r="433" s="45" customFormat="1" ht="16.5"/>
    <row r="434" s="45" customFormat="1" ht="16.5"/>
    <row r="435" s="45" customFormat="1" ht="16.5"/>
    <row r="436" s="45" customFormat="1" ht="16.5"/>
    <row r="437" s="45" customFormat="1" ht="16.5"/>
    <row r="438" s="45" customFormat="1" ht="16.5"/>
    <row r="439" s="45" customFormat="1" ht="16.5"/>
    <row r="440" s="45" customFormat="1" ht="16.5"/>
    <row r="441" s="45" customFormat="1" ht="16.5"/>
    <row r="442" s="45" customFormat="1" ht="16.5"/>
    <row r="443" s="45" customFormat="1" ht="16.5"/>
    <row r="444" s="45" customFormat="1" ht="16.5"/>
    <row r="445" s="45" customFormat="1" ht="16.5"/>
    <row r="446" s="45" customFormat="1" ht="16.5"/>
    <row r="447" s="45" customFormat="1" ht="16.5"/>
    <row r="448" s="45" customFormat="1" ht="16.5"/>
    <row r="449" s="45" customFormat="1" ht="16.5"/>
    <row r="450" s="45" customFormat="1" ht="16.5"/>
    <row r="451" s="45" customFormat="1" ht="16.5"/>
    <row r="452" s="45" customFormat="1" ht="16.5"/>
    <row r="453" s="45" customFormat="1" ht="16.5"/>
    <row r="454" s="45" customFormat="1" ht="16.5"/>
    <row r="455" s="45" customFormat="1" ht="16.5"/>
    <row r="456" s="45" customFormat="1" ht="16.5"/>
    <row r="457" s="45" customFormat="1" ht="16.5"/>
    <row r="458" s="45" customFormat="1" ht="16.5"/>
    <row r="459" s="45" customFormat="1" ht="16.5"/>
    <row r="460" s="45" customFormat="1" ht="16.5"/>
    <row r="461" s="45" customFormat="1" ht="16.5"/>
    <row r="462" s="45" customFormat="1" ht="16.5"/>
    <row r="463" s="45" customFormat="1" ht="16.5"/>
    <row r="464" s="45" customFormat="1" ht="16.5"/>
    <row r="465" s="45" customFormat="1" ht="16.5"/>
    <row r="466" s="45" customFormat="1" ht="16.5"/>
    <row r="467" s="45" customFormat="1" ht="16.5"/>
    <row r="468" s="45" customFormat="1" ht="16.5"/>
    <row r="469" s="45" customFormat="1" ht="16.5"/>
    <row r="470" s="45" customFormat="1" ht="16.5"/>
    <row r="471" s="45" customFormat="1" ht="16.5"/>
    <row r="472" s="45" customFormat="1" ht="16.5"/>
    <row r="473" s="45" customFormat="1" ht="16.5"/>
    <row r="474" s="45" customFormat="1" ht="16.5"/>
    <row r="475" s="45" customFormat="1" ht="16.5"/>
    <row r="476" s="45" customFormat="1" ht="16.5"/>
    <row r="477" s="45" customFormat="1" ht="16.5"/>
    <row r="478" s="45" customFormat="1" ht="16.5"/>
    <row r="479" s="45" customFormat="1" ht="16.5"/>
    <row r="480" s="45" customFormat="1" ht="16.5"/>
    <row r="481" s="45" customFormat="1" ht="16.5"/>
    <row r="482" s="45" customFormat="1" ht="16.5"/>
    <row r="483" s="45" customFormat="1" ht="16.5"/>
    <row r="484" s="45" customFormat="1" ht="16.5"/>
    <row r="485" s="45" customFormat="1" ht="16.5"/>
    <row r="486" s="45" customFormat="1" ht="16.5"/>
    <row r="487" s="45" customFormat="1" ht="16.5"/>
    <row r="488" s="45" customFormat="1" ht="16.5"/>
    <row r="489" s="45" customFormat="1" ht="16.5"/>
    <row r="490" s="45" customFormat="1" ht="16.5"/>
    <row r="491" s="45" customFormat="1" ht="16.5"/>
    <row r="492" s="45" customFormat="1" ht="16.5"/>
    <row r="493" s="45" customFormat="1" ht="16.5"/>
    <row r="494" s="45" customFormat="1" ht="16.5"/>
    <row r="495" s="45" customFormat="1" ht="16.5"/>
    <row r="496" s="45" customFormat="1" ht="16.5"/>
    <row r="497" s="45" customFormat="1" ht="16.5"/>
    <row r="498" s="45" customFormat="1" ht="16.5"/>
    <row r="499" s="45" customFormat="1" ht="16.5"/>
    <row r="500" s="45" customFormat="1" ht="16.5"/>
    <row r="501" s="45" customFormat="1" ht="16.5"/>
    <row r="502" s="45" customFormat="1" ht="16.5"/>
    <row r="503" s="45" customFormat="1" ht="16.5"/>
    <row r="504" s="45" customFormat="1" ht="16.5"/>
    <row r="505" s="45" customFormat="1" ht="16.5"/>
    <row r="506" s="45" customFormat="1" ht="16.5"/>
    <row r="507" s="45" customFormat="1" ht="16.5"/>
    <row r="508" s="45" customFormat="1" ht="16.5"/>
    <row r="509" s="45" customFormat="1" ht="16.5"/>
    <row r="510" s="45" customFormat="1" ht="16.5"/>
    <row r="511" s="45" customFormat="1" ht="16.5"/>
    <row r="512" s="45" customFormat="1" ht="16.5"/>
    <row r="513" s="45" customFormat="1" ht="16.5"/>
    <row r="514" s="45" customFormat="1" ht="16.5"/>
    <row r="515" s="45" customFormat="1" ht="16.5"/>
    <row r="516" s="45" customFormat="1" ht="16.5"/>
    <row r="517" s="45" customFormat="1" ht="16.5"/>
    <row r="518" s="45" customFormat="1" ht="16.5"/>
    <row r="519" s="45" customFormat="1" ht="16.5"/>
    <row r="520" s="45" customFormat="1" ht="16.5"/>
    <row r="521" s="45" customFormat="1" ht="16.5"/>
    <row r="522" s="45" customFormat="1" ht="16.5"/>
    <row r="523" s="45" customFormat="1" ht="16.5"/>
    <row r="524" s="45" customFormat="1" ht="16.5"/>
    <row r="525" s="45" customFormat="1" ht="16.5"/>
    <row r="526" s="45" customFormat="1" ht="16.5"/>
    <row r="527" s="45" customFormat="1" ht="16.5"/>
    <row r="528" s="45" customFormat="1" ht="16.5"/>
    <row r="529" s="45" customFormat="1" ht="16.5"/>
    <row r="530" s="45" customFormat="1" ht="16.5"/>
    <row r="531" s="45" customFormat="1" ht="16.5"/>
    <row r="532" s="45" customFormat="1" ht="16.5"/>
    <row r="533" s="45" customFormat="1" ht="16.5"/>
    <row r="534" s="45" customFormat="1" ht="16.5"/>
    <row r="535" s="45" customFormat="1" ht="16.5"/>
    <row r="536" s="45" customFormat="1" ht="16.5"/>
    <row r="537" s="45" customFormat="1" ht="16.5"/>
    <row r="538" s="45" customFormat="1" ht="16.5"/>
    <row r="539" s="45" customFormat="1" ht="16.5"/>
    <row r="540" s="45" customFormat="1" ht="16.5"/>
    <row r="541" s="45" customFormat="1" ht="16.5"/>
    <row r="542" s="45" customFormat="1" ht="16.5"/>
    <row r="543" s="45" customFormat="1" ht="16.5"/>
    <row r="544" s="45" customFormat="1" ht="16.5"/>
    <row r="545" s="45" customFormat="1" ht="16.5"/>
    <row r="546" s="45" customFormat="1" ht="16.5"/>
    <row r="547" s="45" customFormat="1" ht="16.5"/>
    <row r="548" s="45" customFormat="1" ht="16.5"/>
    <row r="549" s="45" customFormat="1" ht="16.5"/>
    <row r="550" s="45" customFormat="1" ht="16.5"/>
    <row r="551" s="45" customFormat="1" ht="16.5"/>
    <row r="552" s="45" customFormat="1" ht="16.5"/>
    <row r="553" s="45" customFormat="1" ht="16.5"/>
    <row r="554" s="45" customFormat="1" ht="16.5"/>
    <row r="555" s="45" customFormat="1" ht="16.5"/>
    <row r="556" s="45" customFormat="1" ht="16.5"/>
    <row r="557" s="45" customFormat="1" ht="16.5"/>
    <row r="558" s="45" customFormat="1" ht="16.5"/>
    <row r="559" s="45" customFormat="1" ht="16.5"/>
    <row r="560" s="45" customFormat="1" ht="16.5"/>
    <row r="561" s="45" customFormat="1" ht="16.5"/>
    <row r="562" s="45" customFormat="1" ht="16.5"/>
    <row r="563" s="45" customFormat="1" ht="16.5"/>
    <row r="564" s="45" customFormat="1" ht="16.5"/>
    <row r="565" s="45" customFormat="1" ht="16.5"/>
    <row r="566" s="45" customFormat="1" ht="16.5"/>
    <row r="567" s="45" customFormat="1" ht="16.5"/>
    <row r="568" s="45" customFormat="1" ht="16.5"/>
    <row r="569" s="45" customFormat="1" ht="16.5"/>
    <row r="570" s="45" customFormat="1" ht="16.5"/>
    <row r="571" s="45" customFormat="1" ht="16.5"/>
    <row r="572" s="45" customFormat="1" ht="16.5"/>
    <row r="573" s="45" customFormat="1" ht="16.5"/>
    <row r="574" s="45" customFormat="1" ht="16.5"/>
    <row r="575" s="45" customFormat="1" ht="16.5"/>
    <row r="576" s="45" customFormat="1" ht="16.5"/>
    <row r="577" s="45" customFormat="1" ht="16.5"/>
    <row r="578" s="45" customFormat="1" ht="16.5"/>
    <row r="579" s="45" customFormat="1" ht="16.5"/>
    <row r="580" s="45" customFormat="1" ht="16.5"/>
    <row r="581" s="45" customFormat="1" ht="16.5"/>
    <row r="582" s="45" customFormat="1" ht="16.5"/>
    <row r="583" s="45" customFormat="1" ht="16.5"/>
    <row r="584" s="45" customFormat="1" ht="16.5"/>
    <row r="585" s="45" customFormat="1" ht="16.5"/>
    <row r="586" s="45" customFormat="1" ht="16.5"/>
    <row r="587" s="45" customFormat="1" ht="16.5"/>
    <row r="588" s="45" customFormat="1" ht="16.5"/>
    <row r="589" s="45" customFormat="1" ht="16.5"/>
    <row r="590" s="45" customFormat="1" ht="16.5"/>
    <row r="591" s="45" customFormat="1" ht="16.5"/>
    <row r="592" s="45" customFormat="1" ht="16.5"/>
    <row r="593" s="45" customFormat="1" ht="16.5"/>
    <row r="594" s="45" customFormat="1" ht="16.5"/>
    <row r="595" s="45" customFormat="1" ht="16.5"/>
    <row r="596" s="45" customFormat="1" ht="16.5"/>
    <row r="597" s="45" customFormat="1" ht="16.5"/>
    <row r="598" s="45" customFormat="1" ht="16.5"/>
    <row r="599" s="45" customFormat="1" ht="16.5"/>
    <row r="600" s="45" customFormat="1" ht="16.5"/>
    <row r="601" s="45" customFormat="1" ht="16.5"/>
    <row r="602" s="45" customFormat="1" ht="16.5"/>
    <row r="603" s="45" customFormat="1" ht="16.5"/>
    <row r="604" s="45" customFormat="1" ht="16.5"/>
    <row r="605" s="45" customFormat="1" ht="16.5"/>
    <row r="606" s="45" customFormat="1" ht="16.5"/>
    <row r="607" s="45" customFormat="1" ht="16.5"/>
    <row r="608" s="45" customFormat="1" ht="16.5"/>
    <row r="609" s="45" customFormat="1" ht="16.5"/>
    <row r="610" s="45" customFormat="1" ht="16.5"/>
    <row r="611" s="45" customFormat="1" ht="16.5"/>
    <row r="612" s="45" customFormat="1" ht="16.5"/>
    <row r="613" s="45" customFormat="1" ht="16.5"/>
    <row r="614" s="45" customFormat="1" ht="16.5"/>
    <row r="615" s="45" customFormat="1" ht="16.5"/>
    <row r="616" s="45" customFormat="1" ht="16.5"/>
    <row r="617" s="45" customFormat="1" ht="16.5"/>
    <row r="618" s="45" customFormat="1" ht="16.5"/>
    <row r="619" s="45" customFormat="1" ht="16.5"/>
    <row r="620" s="45" customFormat="1" ht="16.5"/>
    <row r="621" s="45" customFormat="1" ht="16.5"/>
    <row r="622" s="45" customFormat="1" ht="16.5"/>
    <row r="623" s="45" customFormat="1" ht="16.5"/>
    <row r="624" s="45" customFormat="1" ht="16.5"/>
    <row r="625" s="45" customFormat="1" ht="16.5"/>
    <row r="626" s="45" customFormat="1" ht="16.5"/>
    <row r="627" s="45" customFormat="1" ht="16.5"/>
    <row r="628" s="45" customFormat="1" ht="16.5"/>
    <row r="629" s="45" customFormat="1" ht="16.5"/>
    <row r="630" s="45" customFormat="1" ht="16.5"/>
    <row r="631" s="45" customFormat="1" ht="16.5"/>
    <row r="632" s="45" customFormat="1" ht="16.5"/>
    <row r="633" s="45" customFormat="1" ht="16.5"/>
    <row r="634" s="45" customFormat="1" ht="16.5"/>
    <row r="635" s="45" customFormat="1" ht="16.5"/>
    <row r="636" s="45" customFormat="1" ht="16.5"/>
    <row r="637" s="45" customFormat="1" ht="16.5"/>
    <row r="638" s="45" customFormat="1" ht="16.5"/>
    <row r="639" s="45" customFormat="1" ht="16.5"/>
    <row r="640" s="45" customFormat="1" ht="16.5"/>
    <row r="641" s="45" customFormat="1" ht="16.5"/>
    <row r="642" s="45" customFormat="1" ht="16.5"/>
    <row r="643" s="45" customFormat="1" ht="16.5"/>
    <row r="644" s="45" customFormat="1" ht="16.5"/>
    <row r="645" s="45" customFormat="1" ht="16.5"/>
    <row r="646" s="45" customFormat="1" ht="16.5"/>
    <row r="647" s="45" customFormat="1" ht="16.5"/>
    <row r="648" s="45" customFormat="1" ht="16.5"/>
    <row r="649" s="45" customFormat="1" ht="16.5"/>
    <row r="650" s="45" customFormat="1" ht="16.5"/>
    <row r="651" s="45" customFormat="1" ht="16.5"/>
    <row r="652" s="45" customFormat="1" ht="16.5"/>
    <row r="653" s="45" customFormat="1" ht="16.5"/>
    <row r="654" s="45" customFormat="1" ht="16.5"/>
    <row r="655" s="45" customFormat="1" ht="16.5"/>
    <row r="656" s="45" customFormat="1" ht="16.5"/>
    <row r="657" s="45" customFormat="1" ht="16.5"/>
    <row r="658" s="45" customFormat="1" ht="16.5"/>
    <row r="659" s="45" customFormat="1" ht="16.5"/>
    <row r="660" s="45" customFormat="1" ht="16.5"/>
    <row r="661" s="45" customFormat="1" ht="16.5"/>
    <row r="662" s="45" customFormat="1" ht="16.5"/>
    <row r="663" s="45" customFormat="1" ht="16.5"/>
    <row r="664" s="45" customFormat="1" ht="16.5"/>
    <row r="665" s="45" customFormat="1" ht="16.5"/>
    <row r="666" s="45" customFormat="1" ht="16.5"/>
    <row r="667" s="45" customFormat="1" ht="16.5"/>
    <row r="668" s="45" customFormat="1" ht="16.5"/>
    <row r="669" s="45" customFormat="1" ht="16.5"/>
    <row r="670" s="45" customFormat="1" ht="16.5"/>
    <row r="671" s="45" customFormat="1" ht="16.5"/>
    <row r="672" s="45" customFormat="1" ht="16.5"/>
    <row r="673" s="45" customFormat="1" ht="16.5"/>
    <row r="674" s="45" customFormat="1" ht="16.5"/>
    <row r="675" s="45" customFormat="1" ht="16.5"/>
    <row r="676" s="45" customFormat="1" ht="16.5"/>
    <row r="677" s="45" customFormat="1" ht="16.5"/>
    <row r="678" s="45" customFormat="1" ht="16.5"/>
    <row r="679" s="45" customFormat="1" ht="16.5"/>
    <row r="680" s="45" customFormat="1" ht="16.5"/>
    <row r="681" s="45" customFormat="1" ht="16.5"/>
    <row r="682" s="45" customFormat="1" ht="16.5"/>
    <row r="683" s="45" customFormat="1" ht="16.5"/>
    <row r="684" s="45" customFormat="1" ht="16.5"/>
    <row r="685" s="45" customFormat="1" ht="16.5"/>
    <row r="686" s="45" customFormat="1" ht="16.5"/>
    <row r="687" s="45" customFormat="1" ht="16.5"/>
    <row r="688" s="45" customFormat="1" ht="16.5"/>
    <row r="689" s="45" customFormat="1" ht="16.5"/>
    <row r="690" s="45" customFormat="1" ht="16.5"/>
    <row r="691" s="45" customFormat="1" ht="16.5"/>
    <row r="692" s="45" customFormat="1" ht="16.5"/>
    <row r="693" s="45" customFormat="1" ht="16.5"/>
    <row r="694" s="45" customFormat="1" ht="16.5"/>
    <row r="695" s="45" customFormat="1" ht="16.5"/>
    <row r="696" s="45" customFormat="1" ht="16.5"/>
    <row r="697" s="45" customFormat="1" ht="16.5"/>
    <row r="698" s="45" customFormat="1" ht="16.5"/>
    <row r="699" s="45" customFormat="1" ht="16.5"/>
    <row r="700" s="45" customFormat="1" ht="16.5"/>
    <row r="701" s="45" customFormat="1" ht="16.5"/>
    <row r="702" s="45" customFormat="1" ht="16.5"/>
    <row r="703" s="45" customFormat="1" ht="16.5"/>
    <row r="704" s="45" customFormat="1" ht="16.5"/>
    <row r="705" s="45" customFormat="1" ht="16.5"/>
    <row r="706" s="45" customFormat="1" ht="16.5"/>
    <row r="707" s="45" customFormat="1" ht="16.5"/>
    <row r="708" s="45" customFormat="1" ht="16.5"/>
    <row r="709" s="45" customFormat="1" ht="16.5"/>
    <row r="710" s="45" customFormat="1" ht="16.5"/>
    <row r="711" s="45" customFormat="1" ht="16.5"/>
    <row r="712" s="45" customFormat="1" ht="16.5"/>
    <row r="713" s="45" customFormat="1" ht="16.5"/>
    <row r="714" s="45" customFormat="1" ht="16.5"/>
    <row r="715" s="45" customFormat="1" ht="16.5"/>
    <row r="716" s="45" customFormat="1" ht="16.5"/>
    <row r="717" s="45" customFormat="1" ht="16.5"/>
    <row r="718" s="45" customFormat="1" ht="16.5"/>
    <row r="719" s="45" customFormat="1" ht="16.5"/>
    <row r="720" s="45" customFormat="1" ht="16.5"/>
    <row r="721" s="45" customFormat="1" ht="16.5"/>
    <row r="722" s="45" customFormat="1" ht="16.5"/>
    <row r="723" s="45" customFormat="1" ht="16.5"/>
    <row r="724" s="45" customFormat="1" ht="16.5"/>
    <row r="725" s="45" customFormat="1" ht="16.5"/>
    <row r="726" s="45" customFormat="1" ht="16.5"/>
    <row r="727" s="45" customFormat="1" ht="16.5"/>
    <row r="728" s="45" customFormat="1" ht="16.5"/>
    <row r="729" s="45" customFormat="1" ht="16.5"/>
    <row r="730" s="45" customFormat="1" ht="16.5"/>
    <row r="731" s="45" customFormat="1" ht="16.5"/>
    <row r="732" s="45" customFormat="1" ht="16.5"/>
    <row r="733" s="45" customFormat="1" ht="16.5"/>
    <row r="734" s="45" customFormat="1" ht="16.5"/>
    <row r="735" s="45" customFormat="1" ht="16.5"/>
    <row r="736" s="45" customFormat="1" ht="16.5"/>
    <row r="737" s="45" customFormat="1" ht="16.5"/>
    <row r="738" s="45" customFormat="1" ht="16.5"/>
    <row r="739" s="45" customFormat="1" ht="16.5"/>
    <row r="740" s="45" customFormat="1" ht="16.5"/>
    <row r="741" s="45" customFormat="1" ht="16.5"/>
    <row r="742" s="45" customFormat="1" ht="16.5"/>
    <row r="743" s="45" customFormat="1" ht="16.5"/>
    <row r="744" s="45" customFormat="1" ht="16.5"/>
    <row r="745" s="45" customFormat="1" ht="16.5"/>
    <row r="746" s="45" customFormat="1" ht="16.5"/>
    <row r="747" s="45" customFormat="1" ht="16.5"/>
    <row r="748" s="45" customFormat="1" ht="16.5"/>
    <row r="749" s="45" customFormat="1" ht="16.5"/>
    <row r="750" s="45" customFormat="1" ht="16.5"/>
    <row r="751" s="45" customFormat="1" ht="16.5"/>
    <row r="752" s="45" customFormat="1" ht="16.5"/>
    <row r="753" s="45" customFormat="1" ht="16.5"/>
    <row r="754" s="45" customFormat="1" ht="16.5"/>
    <row r="755" s="45" customFormat="1" ht="16.5"/>
    <row r="756" s="45" customFormat="1" ht="16.5"/>
    <row r="757" s="45" customFormat="1" ht="16.5"/>
    <row r="758" s="45" customFormat="1" ht="16.5"/>
    <row r="759" s="45" customFormat="1" ht="16.5"/>
    <row r="760" s="45" customFormat="1" ht="16.5"/>
    <row r="761" s="45" customFormat="1" ht="16.5"/>
    <row r="762" s="45" customFormat="1" ht="16.5"/>
    <row r="763" s="45" customFormat="1" ht="16.5"/>
    <row r="764" s="45" customFormat="1" ht="16.5"/>
    <row r="765" s="45" customFormat="1" ht="16.5"/>
    <row r="766" s="45" customFormat="1" ht="16.5"/>
    <row r="767" s="45" customFormat="1" ht="16.5"/>
    <row r="768" s="45" customFormat="1" ht="16.5"/>
    <row r="769" s="45" customFormat="1" ht="16.5"/>
    <row r="770" s="45" customFormat="1" ht="16.5"/>
    <row r="771" s="45" customFormat="1" ht="16.5"/>
    <row r="772" s="45" customFormat="1" ht="16.5"/>
    <row r="773" s="45" customFormat="1" ht="16.5"/>
    <row r="774" s="45" customFormat="1" ht="16.5"/>
    <row r="775" s="45" customFormat="1" ht="16.5"/>
    <row r="776" s="45" customFormat="1" ht="16.5"/>
    <row r="777" s="45" customFormat="1" ht="16.5"/>
    <row r="778" s="45" customFormat="1" ht="16.5"/>
    <row r="779" s="45" customFormat="1" ht="16.5"/>
    <row r="780" s="45" customFormat="1" ht="16.5"/>
    <row r="781" s="45" customFormat="1" ht="16.5"/>
    <row r="782" s="45" customFormat="1" ht="16.5"/>
    <row r="783" s="45" customFormat="1" ht="16.5"/>
    <row r="784" s="45" customFormat="1" ht="16.5"/>
    <row r="785" s="45" customFormat="1" ht="16.5"/>
    <row r="786" s="45" customFormat="1" ht="16.5"/>
    <row r="787" s="45" customFormat="1" ht="16.5"/>
    <row r="788" s="45" customFormat="1" ht="16.5"/>
    <row r="789" s="45" customFormat="1" ht="16.5"/>
    <row r="790" s="45" customFormat="1" ht="16.5"/>
    <row r="791" s="45" customFormat="1" ht="16.5"/>
    <row r="792" s="45" customFormat="1" ht="16.5"/>
    <row r="793" s="45" customFormat="1" ht="16.5"/>
    <row r="794" s="45" customFormat="1" ht="16.5"/>
    <row r="795" s="45" customFormat="1" ht="16.5"/>
    <row r="796" s="45" customFormat="1" ht="16.5"/>
    <row r="797" s="45" customFormat="1" ht="16.5"/>
    <row r="798" s="45" customFormat="1" ht="16.5"/>
    <row r="799" s="45" customFormat="1" ht="16.5"/>
    <row r="800" s="45" customFormat="1" ht="16.5"/>
    <row r="801" s="45" customFormat="1" ht="16.5"/>
    <row r="802" s="45" customFormat="1" ht="16.5"/>
    <row r="803" s="45" customFormat="1" ht="16.5"/>
    <row r="804" s="45" customFormat="1" ht="16.5"/>
    <row r="805" s="45" customFormat="1" ht="16.5"/>
    <row r="806" s="45" customFormat="1" ht="16.5"/>
    <row r="807" s="45" customFormat="1" ht="16.5"/>
    <row r="808" s="45" customFormat="1" ht="16.5"/>
    <row r="809" s="45" customFormat="1" ht="16.5"/>
    <row r="810" s="45" customFormat="1" ht="16.5"/>
    <row r="811" s="45" customFormat="1" ht="16.5"/>
    <row r="812" s="45" customFormat="1" ht="16.5"/>
    <row r="813" s="45" customFormat="1" ht="16.5"/>
    <row r="814" s="45" customFormat="1" ht="16.5"/>
    <row r="815" s="45" customFormat="1" ht="16.5"/>
    <row r="816" s="45" customFormat="1" ht="16.5"/>
    <row r="817" s="45" customFormat="1" ht="16.5"/>
    <row r="818" s="45" customFormat="1" ht="16.5"/>
    <row r="819" s="45" customFormat="1" ht="16.5"/>
    <row r="820" s="45" customFormat="1" ht="16.5"/>
    <row r="821" s="45" customFormat="1" ht="16.5"/>
    <row r="822" s="45" customFormat="1" ht="16.5"/>
    <row r="823" s="45" customFormat="1" ht="16.5"/>
    <row r="824" s="45" customFormat="1" ht="16.5"/>
    <row r="825" s="45" customFormat="1" ht="16.5"/>
    <row r="826" s="45" customFormat="1" ht="16.5"/>
    <row r="827" s="45" customFormat="1" ht="16.5"/>
    <row r="828" s="45" customFormat="1" ht="16.5"/>
    <row r="829" s="45" customFormat="1" ht="16.5"/>
    <row r="830" s="45" customFormat="1" ht="16.5"/>
    <row r="831" s="45" customFormat="1" ht="16.5"/>
    <row r="832" s="45" customFormat="1" ht="16.5"/>
    <row r="833" s="45" customFormat="1" ht="16.5"/>
    <row r="834" s="45" customFormat="1" ht="16.5"/>
    <row r="835" s="45" customFormat="1" ht="16.5"/>
    <row r="836" s="45" customFormat="1" ht="16.5"/>
    <row r="837" s="45" customFormat="1" ht="16.5"/>
    <row r="838" s="45" customFormat="1" ht="16.5"/>
    <row r="839" s="45" customFormat="1" ht="16.5"/>
    <row r="840" s="45" customFormat="1" ht="16.5"/>
    <row r="841" s="45" customFormat="1" ht="16.5"/>
    <row r="842" s="45" customFormat="1" ht="16.5"/>
    <row r="843" s="45" customFormat="1" ht="16.5"/>
    <row r="844" s="45" customFormat="1" ht="16.5"/>
    <row r="845" s="45" customFormat="1" ht="16.5"/>
    <row r="846" s="45" customFormat="1" ht="16.5"/>
    <row r="847" s="45" customFormat="1" ht="16.5"/>
    <row r="848" s="45" customFormat="1" ht="16.5"/>
    <row r="849" s="45" customFormat="1" ht="16.5"/>
    <row r="850" s="45" customFormat="1" ht="16.5"/>
    <row r="851" s="45" customFormat="1" ht="16.5"/>
    <row r="852" s="45" customFormat="1" ht="16.5"/>
    <row r="853" s="45" customFormat="1" ht="16.5"/>
    <row r="854" s="45" customFormat="1" ht="16.5"/>
    <row r="855" s="45" customFormat="1" ht="16.5"/>
    <row r="856" s="45" customFormat="1" ht="16.5"/>
    <row r="857" s="45" customFormat="1" ht="16.5"/>
    <row r="858" s="45" customFormat="1" ht="16.5"/>
    <row r="859" s="45" customFormat="1" ht="16.5"/>
    <row r="860" s="45" customFormat="1" ht="16.5"/>
    <row r="861" s="45" customFormat="1" ht="16.5"/>
    <row r="862" s="45" customFormat="1" ht="16.5"/>
    <row r="863" s="45" customFormat="1" ht="16.5"/>
    <row r="864" s="45" customFormat="1" ht="16.5"/>
    <row r="865" s="45" customFormat="1" ht="16.5"/>
    <row r="866" s="45" customFormat="1" ht="16.5"/>
    <row r="867" s="45" customFormat="1" ht="16.5"/>
    <row r="868" s="45" customFormat="1" ht="16.5"/>
    <row r="869" s="45" customFormat="1" ht="16.5"/>
    <row r="870" s="45" customFormat="1" ht="16.5"/>
    <row r="871" s="45" customFormat="1" ht="16.5"/>
    <row r="872" s="45" customFormat="1" ht="16.5"/>
    <row r="873" s="45" customFormat="1" ht="16.5"/>
    <row r="874" s="45" customFormat="1" ht="16.5"/>
    <row r="875" s="45" customFormat="1" ht="16.5"/>
    <row r="876" s="45" customFormat="1" ht="16.5"/>
    <row r="877" s="45" customFormat="1" ht="16.5"/>
    <row r="878" s="45" customFormat="1" ht="16.5"/>
    <row r="879" s="45" customFormat="1" ht="16.5"/>
    <row r="880" s="45" customFormat="1" ht="16.5"/>
    <row r="881" s="45" customFormat="1" ht="16.5"/>
    <row r="882" s="45" customFormat="1" ht="16.5"/>
    <row r="883" s="45" customFormat="1" ht="16.5"/>
    <row r="884" s="45" customFormat="1" ht="16.5"/>
    <row r="885" s="45" customFormat="1" ht="16.5"/>
    <row r="886" s="45" customFormat="1" ht="16.5"/>
    <row r="887" s="45" customFormat="1" ht="16.5"/>
    <row r="888" s="45" customFormat="1" ht="16.5"/>
    <row r="889" s="45" customFormat="1" ht="16.5"/>
    <row r="890" s="45" customFormat="1" ht="16.5"/>
    <row r="891" s="45" customFormat="1" ht="16.5"/>
    <row r="892" s="45" customFormat="1" ht="16.5"/>
    <row r="893" s="45" customFormat="1" ht="16.5"/>
    <row r="894" s="45" customFormat="1" ht="16.5"/>
    <row r="895" s="45" customFormat="1" ht="16.5"/>
    <row r="896" s="45" customFormat="1" ht="16.5"/>
    <row r="897" s="45" customFormat="1" ht="16.5"/>
    <row r="898" s="45" customFormat="1" ht="16.5"/>
    <row r="899" s="45" customFormat="1" ht="16.5"/>
    <row r="900" s="45" customFormat="1" ht="16.5"/>
    <row r="901" s="45" customFormat="1" ht="16.5"/>
    <row r="902" s="45" customFormat="1" ht="16.5"/>
    <row r="903" s="45" customFormat="1" ht="16.5"/>
    <row r="904" s="45" customFormat="1" ht="16.5"/>
    <row r="905" s="45" customFormat="1" ht="16.5"/>
    <row r="906" s="45" customFormat="1" ht="16.5"/>
    <row r="907" s="45" customFormat="1" ht="16.5"/>
    <row r="908" s="45" customFormat="1" ht="16.5"/>
    <row r="909" s="45" customFormat="1" ht="16.5"/>
    <row r="910" s="45" customFormat="1" ht="16.5"/>
    <row r="911" s="45" customFormat="1" ht="16.5"/>
    <row r="912" s="45" customFormat="1" ht="16.5"/>
    <row r="913" s="45" customFormat="1" ht="16.5"/>
    <row r="914" s="45" customFormat="1" ht="16.5"/>
    <row r="915" s="45" customFormat="1" ht="16.5"/>
    <row r="916" s="45" customFormat="1" ht="16.5"/>
    <row r="917" s="45" customFormat="1" ht="16.5"/>
    <row r="918" s="45" customFormat="1" ht="16.5"/>
    <row r="919" s="45" customFormat="1" ht="16.5"/>
    <row r="920" s="45" customFormat="1" ht="16.5"/>
    <row r="921" s="45" customFormat="1" ht="16.5"/>
    <row r="922" s="45" customFormat="1" ht="16.5"/>
    <row r="923" s="45" customFormat="1" ht="16.5"/>
    <row r="924" s="45" customFormat="1" ht="16.5"/>
    <row r="925" s="45" customFormat="1" ht="16.5"/>
    <row r="926" s="45" customFormat="1" ht="16.5"/>
    <row r="927" s="45" customFormat="1" ht="16.5"/>
    <row r="928" s="45" customFormat="1" ht="16.5"/>
    <row r="929" s="45" customFormat="1" ht="16.5"/>
    <row r="930" s="45" customFormat="1" ht="16.5"/>
    <row r="931" s="45" customFormat="1" ht="16.5"/>
    <row r="932" s="45" customFormat="1" ht="16.5"/>
    <row r="933" s="45" customFormat="1" ht="16.5"/>
    <row r="934" s="45" customFormat="1" ht="16.5"/>
    <row r="935" s="45" customFormat="1" ht="16.5"/>
    <row r="936" s="45" customFormat="1" ht="16.5"/>
    <row r="937" s="45" customFormat="1" ht="16.5"/>
    <row r="938" s="45" customFormat="1" ht="16.5"/>
    <row r="939" s="45" customFormat="1" ht="16.5"/>
    <row r="940" s="45" customFormat="1" ht="16.5"/>
    <row r="941" s="45" customFormat="1" ht="16.5"/>
    <row r="942" s="45" customFormat="1" ht="16.5"/>
    <row r="943" s="45" customFormat="1" ht="16.5"/>
    <row r="944" s="45" customFormat="1" ht="16.5"/>
    <row r="945" s="45" customFormat="1" ht="16.5"/>
    <row r="946" s="45" customFormat="1" ht="16.5"/>
    <row r="947" s="45" customFormat="1" ht="16.5"/>
    <row r="948" s="45" customFormat="1" ht="16.5"/>
    <row r="949" s="45" customFormat="1" ht="16.5"/>
    <row r="950" s="45" customFormat="1" ht="16.5"/>
    <row r="951" s="45" customFormat="1" ht="16.5"/>
    <row r="952" s="45" customFormat="1" ht="16.5"/>
    <row r="953" s="45" customFormat="1" ht="16.5"/>
    <row r="954" s="45" customFormat="1" ht="16.5"/>
    <row r="955" s="45" customFormat="1" ht="16.5"/>
    <row r="956" s="45" customFormat="1" ht="16.5"/>
    <row r="957" s="45" customFormat="1" ht="16.5"/>
    <row r="958" s="45" customFormat="1" ht="16.5"/>
    <row r="959" s="45" customFormat="1" ht="16.5"/>
    <row r="960" s="45" customFormat="1" ht="16.5"/>
    <row r="961" s="45" customFormat="1" ht="16.5"/>
    <row r="962" s="45" customFormat="1" ht="16.5"/>
    <row r="963" s="45" customFormat="1" ht="16.5"/>
    <row r="964" s="45" customFormat="1" ht="16.5"/>
    <row r="965" s="45" customFormat="1" ht="16.5"/>
    <row r="966" s="45" customFormat="1" ht="16.5"/>
    <row r="967" s="45" customFormat="1" ht="16.5"/>
    <row r="968" s="45" customFormat="1" ht="16.5"/>
    <row r="969" s="45" customFormat="1" ht="16.5"/>
    <row r="970" s="45" customFormat="1" ht="16.5"/>
    <row r="971" s="45" customFormat="1" ht="16.5"/>
    <row r="972" s="45" customFormat="1" ht="16.5"/>
    <row r="973" s="45" customFormat="1" ht="16.5"/>
    <row r="974" s="45" customFormat="1" ht="16.5"/>
    <row r="975" s="45" customFormat="1" ht="16.5"/>
    <row r="976" s="45" customFormat="1" ht="16.5"/>
    <row r="977" s="45" customFormat="1" ht="16.5"/>
    <row r="978" s="45" customFormat="1" ht="16.5"/>
    <row r="979" s="45" customFormat="1" ht="16.5"/>
    <row r="980" s="45" customFormat="1" ht="16.5"/>
    <row r="981" s="45" customFormat="1" ht="16.5"/>
    <row r="982" s="45" customFormat="1" ht="16.5"/>
    <row r="983" s="45" customFormat="1" ht="16.5"/>
    <row r="984" s="45" customFormat="1" ht="16.5"/>
    <row r="985" s="45" customFormat="1" ht="16.5"/>
    <row r="986" s="45" customFormat="1" ht="16.5"/>
    <row r="987" s="45" customFormat="1" ht="16.5"/>
    <row r="988" s="45" customFormat="1" ht="16.5"/>
    <row r="989" s="45" customFormat="1" ht="16.5"/>
    <row r="990" s="45" customFormat="1" ht="16.5"/>
    <row r="991" s="45" customFormat="1" ht="16.5"/>
    <row r="992" s="45" customFormat="1" ht="16.5"/>
    <row r="993" s="45" customFormat="1" ht="16.5"/>
    <row r="994" s="45" customFormat="1" ht="16.5"/>
    <row r="995" s="45" customFormat="1" ht="16.5"/>
    <row r="996" s="45" customFormat="1" ht="16.5"/>
    <row r="997" s="45" customFormat="1" ht="16.5"/>
    <row r="998" s="45" customFormat="1" ht="16.5"/>
    <row r="999" s="45" customFormat="1" ht="16.5"/>
    <row r="1000" s="45" customFormat="1" ht="16.5"/>
    <row r="1001" s="45" customFormat="1" ht="16.5"/>
    <row r="1002" s="45" customFormat="1" ht="16.5"/>
    <row r="1003" s="45" customFormat="1" ht="16.5"/>
    <row r="1004" s="45" customFormat="1" ht="16.5"/>
    <row r="1005" s="45" customFormat="1" ht="16.5"/>
    <row r="1006" s="45" customFormat="1" ht="16.5"/>
    <row r="1007" s="45" customFormat="1" ht="16.5"/>
    <row r="1008" s="45" customFormat="1" ht="16.5"/>
    <row r="1009" s="45" customFormat="1" ht="16.5"/>
    <row r="1010" s="45" customFormat="1" ht="16.5"/>
    <row r="1011" s="45" customFormat="1" ht="16.5"/>
    <row r="1012" s="45" customFormat="1" ht="16.5"/>
    <row r="1013" s="45" customFormat="1" ht="16.5"/>
    <row r="1014" s="45" customFormat="1" ht="16.5"/>
    <row r="1015" s="45" customFormat="1" ht="16.5"/>
    <row r="1016" s="45" customFormat="1" ht="16.5"/>
    <row r="1017" s="45" customFormat="1" ht="16.5"/>
  </sheetData>
  <mergeCells count="27">
    <mergeCell ref="A12:M12"/>
    <mergeCell ref="I5:I6"/>
    <mergeCell ref="J5:J6"/>
    <mergeCell ref="K5:K6"/>
    <mergeCell ref="L5:L6"/>
    <mergeCell ref="M5:M6"/>
    <mergeCell ref="B7:C7"/>
    <mergeCell ref="D7:E7"/>
    <mergeCell ref="F7:G7"/>
    <mergeCell ref="H7:I7"/>
    <mergeCell ref="J7:M7"/>
    <mergeCell ref="C5:C6"/>
    <mergeCell ref="D5:D6"/>
    <mergeCell ref="E5:E6"/>
    <mergeCell ref="F5:F6"/>
    <mergeCell ref="G5:G6"/>
    <mergeCell ref="H5:H6"/>
    <mergeCell ref="A1:M1"/>
    <mergeCell ref="A2:M2"/>
    <mergeCell ref="A3:A6"/>
    <mergeCell ref="B3:C3"/>
    <mergeCell ref="D3:G3"/>
    <mergeCell ref="H3:I3"/>
    <mergeCell ref="J3:M3"/>
    <mergeCell ref="D4:E4"/>
    <mergeCell ref="F4:G4"/>
    <mergeCell ref="B5:B6"/>
  </mergeCells>
  <phoneticPr fontId="6" type="noConversion"/>
  <printOptions horizontalCentered="1"/>
  <pageMargins left="0.70866141732283516" right="0.70866141732283516" top="0.78740157480315021" bottom="0.31496062992126012" header="0.31496062992126012" footer="0.31496062992126012"/>
  <pageSetup paperSize="0" scale="85" fitToWidth="0" fitToHeight="0" orientation="landscape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7"/>
  <sheetViews>
    <sheetView workbookViewId="0"/>
  </sheetViews>
  <sheetFormatPr defaultColWidth="9.5" defaultRowHeight="15.75"/>
  <cols>
    <col min="1" max="1" width="11.25" style="42" customWidth="1"/>
    <col min="2" max="14" width="10.25" style="42" customWidth="1"/>
    <col min="15" max="15" width="9.5" style="42" customWidth="1"/>
    <col min="16" max="16384" width="9.5" style="42"/>
  </cols>
  <sheetData>
    <row r="1" spans="1:14" ht="20.25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</row>
    <row r="2" spans="1:14" ht="15.75" customHeight="1">
      <c r="A2" s="116" t="s">
        <v>46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</row>
    <row r="3" spans="1:14" ht="36.75" customHeight="1">
      <c r="A3" s="117" t="s">
        <v>3</v>
      </c>
      <c r="B3" s="118" t="s">
        <v>35</v>
      </c>
      <c r="C3" s="118"/>
      <c r="D3" s="117" t="s">
        <v>36</v>
      </c>
      <c r="E3" s="117"/>
      <c r="F3" s="117"/>
      <c r="G3" s="117"/>
      <c r="H3" s="118" t="s">
        <v>47</v>
      </c>
      <c r="I3" s="118"/>
      <c r="J3" s="118" t="s">
        <v>38</v>
      </c>
      <c r="K3" s="118"/>
      <c r="L3" s="118"/>
      <c r="M3" s="118"/>
      <c r="N3" s="118"/>
    </row>
    <row r="4" spans="1:14" ht="18" customHeight="1">
      <c r="A4" s="117"/>
      <c r="B4" s="100"/>
      <c r="D4" s="118" t="s">
        <v>39</v>
      </c>
      <c r="E4" s="118"/>
      <c r="F4" s="118" t="s">
        <v>40</v>
      </c>
      <c r="G4" s="118"/>
      <c r="H4" s="100"/>
      <c r="J4" s="122"/>
      <c r="K4" s="123"/>
      <c r="L4" s="123"/>
      <c r="M4" s="123"/>
      <c r="N4" s="123"/>
    </row>
    <row r="5" spans="1:14" ht="19.5" customHeight="1">
      <c r="A5" s="117"/>
      <c r="B5" s="118" t="s">
        <v>11</v>
      </c>
      <c r="C5" s="131" t="s">
        <v>41</v>
      </c>
      <c r="D5" s="117" t="s">
        <v>11</v>
      </c>
      <c r="E5" s="132" t="s">
        <v>41</v>
      </c>
      <c r="F5" s="117" t="s">
        <v>11</v>
      </c>
      <c r="G5" s="132" t="s">
        <v>41</v>
      </c>
      <c r="H5" s="117" t="s">
        <v>11</v>
      </c>
      <c r="I5" s="132" t="s">
        <v>41</v>
      </c>
      <c r="J5" s="48" t="s">
        <v>6</v>
      </c>
      <c r="K5" s="48" t="s">
        <v>7</v>
      </c>
      <c r="L5" s="48" t="s">
        <v>8</v>
      </c>
      <c r="M5" s="49" t="s">
        <v>9</v>
      </c>
      <c r="N5" s="48" t="s">
        <v>10</v>
      </c>
    </row>
    <row r="6" spans="1:14" ht="19.5" customHeight="1">
      <c r="A6" s="117"/>
      <c r="B6" s="118"/>
      <c r="C6" s="131"/>
      <c r="D6" s="117"/>
      <c r="E6" s="132"/>
      <c r="F6" s="117"/>
      <c r="G6" s="132"/>
      <c r="H6" s="117"/>
      <c r="I6" s="132"/>
      <c r="J6" s="48"/>
      <c r="K6" s="48"/>
      <c r="L6" s="48"/>
      <c r="M6" s="49"/>
      <c r="N6" s="48"/>
    </row>
    <row r="7" spans="1:14" ht="19.5">
      <c r="A7" s="92" t="s">
        <v>42</v>
      </c>
      <c r="B7" s="119">
        <v>23</v>
      </c>
      <c r="C7" s="119"/>
      <c r="D7" s="119">
        <v>14</v>
      </c>
      <c r="E7" s="119"/>
      <c r="F7" s="119">
        <v>7</v>
      </c>
      <c r="G7" s="119"/>
      <c r="H7" s="119">
        <v>2</v>
      </c>
      <c r="I7" s="119"/>
      <c r="J7" s="120"/>
      <c r="K7" s="120"/>
      <c r="L7" s="120"/>
      <c r="M7" s="120"/>
      <c r="N7" s="120"/>
    </row>
    <row r="8" spans="1:14" ht="19.5">
      <c r="A8" s="92" t="s">
        <v>43</v>
      </c>
      <c r="B8" s="125">
        <v>730</v>
      </c>
      <c r="C8" s="126">
        <f>C9+C10+C11</f>
        <v>1</v>
      </c>
      <c r="D8" s="100">
        <v>500</v>
      </c>
      <c r="E8" s="126">
        <f>E9+E10+E11</f>
        <v>1</v>
      </c>
      <c r="F8" s="100">
        <v>119</v>
      </c>
      <c r="G8" s="101">
        <f>G9+G10+G11</f>
        <v>1</v>
      </c>
      <c r="H8" s="100">
        <v>111</v>
      </c>
      <c r="I8" s="127">
        <f>I9+I10+I11</f>
        <v>1</v>
      </c>
      <c r="J8" s="103">
        <v>563</v>
      </c>
      <c r="K8" s="103">
        <v>79</v>
      </c>
      <c r="L8" s="103">
        <v>86</v>
      </c>
      <c r="M8" s="103">
        <v>1</v>
      </c>
      <c r="N8" s="123">
        <v>1</v>
      </c>
    </row>
    <row r="9" spans="1:14" ht="19.5">
      <c r="A9" s="92" t="s">
        <v>44</v>
      </c>
      <c r="B9" s="125">
        <v>303</v>
      </c>
      <c r="C9" s="104">
        <f>B9/B8</f>
        <v>0.41506849315068495</v>
      </c>
      <c r="D9" s="124">
        <v>186</v>
      </c>
      <c r="E9" s="101">
        <f>D9/D8</f>
        <v>0.372</v>
      </c>
      <c r="F9" s="124">
        <v>83</v>
      </c>
      <c r="G9" s="101">
        <f>F9/F8</f>
        <v>0.69747899159663862</v>
      </c>
      <c r="H9" s="124">
        <v>34</v>
      </c>
      <c r="I9" s="127">
        <f>H9/H8</f>
        <v>0.30630630630630629</v>
      </c>
      <c r="J9" s="103">
        <v>228</v>
      </c>
      <c r="K9" s="103">
        <v>30</v>
      </c>
      <c r="L9" s="103">
        <v>45</v>
      </c>
      <c r="M9" s="103">
        <v>0</v>
      </c>
      <c r="N9" s="123">
        <v>0</v>
      </c>
    </row>
    <row r="10" spans="1:14" ht="19.5">
      <c r="A10" s="106" t="s">
        <v>45</v>
      </c>
      <c r="B10" s="128">
        <v>422</v>
      </c>
      <c r="C10" s="104">
        <f>B10/B8</f>
        <v>0.57808219178082187</v>
      </c>
      <c r="D10" s="129">
        <v>309</v>
      </c>
      <c r="E10" s="111">
        <f>D10/D8</f>
        <v>0.61799999999999999</v>
      </c>
      <c r="F10" s="129">
        <v>36</v>
      </c>
      <c r="G10" s="111">
        <f>F10/F8</f>
        <v>0.30252100840336132</v>
      </c>
      <c r="H10" s="129">
        <v>77</v>
      </c>
      <c r="I10" s="130">
        <f>H10/H8</f>
        <v>0.69369369369369371</v>
      </c>
      <c r="J10" s="103">
        <v>330</v>
      </c>
      <c r="K10" s="103">
        <v>49</v>
      </c>
      <c r="L10" s="103">
        <v>41</v>
      </c>
      <c r="M10" s="103">
        <v>1</v>
      </c>
      <c r="N10" s="123">
        <v>1</v>
      </c>
    </row>
    <row r="11" spans="1:14" ht="19.5">
      <c r="A11" s="92" t="s">
        <v>17</v>
      </c>
      <c r="B11" s="125">
        <v>5</v>
      </c>
      <c r="C11" s="104">
        <f>B11/B8</f>
        <v>6.8493150684931503E-3</v>
      </c>
      <c r="D11" s="124">
        <v>5</v>
      </c>
      <c r="E11" s="101">
        <f>D11/D8</f>
        <v>0.01</v>
      </c>
      <c r="F11" s="124">
        <v>0</v>
      </c>
      <c r="G11" s="101">
        <f>F11/F8</f>
        <v>0</v>
      </c>
      <c r="H11" s="124">
        <v>0</v>
      </c>
      <c r="I11" s="127">
        <f>H11/H8</f>
        <v>0</v>
      </c>
      <c r="J11" s="103">
        <v>5</v>
      </c>
      <c r="K11" s="103">
        <v>0</v>
      </c>
      <c r="L11" s="103">
        <v>0</v>
      </c>
      <c r="M11" s="103">
        <v>0</v>
      </c>
      <c r="N11" s="123">
        <v>0</v>
      </c>
    </row>
    <row r="12" spans="1:14" ht="15" customHeight="1">
      <c r="A12" s="121" t="s">
        <v>18</v>
      </c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</row>
    <row r="13" spans="1:14" ht="16.5">
      <c r="A13" s="1" t="s">
        <v>19</v>
      </c>
      <c r="B13" s="1"/>
      <c r="C13" s="1"/>
      <c r="D13" s="1"/>
    </row>
    <row r="14" spans="1:14" s="45" customFormat="1" ht="16.5">
      <c r="A14" s="45" t="s">
        <v>20</v>
      </c>
      <c r="B14" s="1"/>
      <c r="C14" s="1"/>
      <c r="D14" s="1"/>
    </row>
    <row r="15" spans="1:14" s="45" customFormat="1" ht="16.5">
      <c r="A15" s="45" t="s">
        <v>21</v>
      </c>
      <c r="B15" s="1"/>
      <c r="C15" s="1"/>
      <c r="D15" s="1"/>
    </row>
    <row r="16" spans="1:14" s="45" customFormat="1" ht="16.5">
      <c r="A16" s="45" t="s">
        <v>22</v>
      </c>
      <c r="B16" s="1"/>
      <c r="C16" s="1"/>
      <c r="D16" s="1"/>
    </row>
    <row r="17" spans="1:4" s="45" customFormat="1" ht="16.5">
      <c r="A17" s="45" t="s">
        <v>23</v>
      </c>
      <c r="B17" s="1"/>
      <c r="C17" s="1"/>
      <c r="D17" s="1"/>
    </row>
    <row r="18" spans="1:4" s="45" customFormat="1" ht="16.5"/>
    <row r="19" spans="1:4" s="45" customFormat="1" ht="16.5"/>
    <row r="20" spans="1:4" s="45" customFormat="1" ht="16.5"/>
    <row r="21" spans="1:4" s="45" customFormat="1" ht="16.5"/>
    <row r="22" spans="1:4" s="45" customFormat="1" ht="16.5"/>
    <row r="23" spans="1:4" s="45" customFormat="1" ht="16.5"/>
    <row r="24" spans="1:4" s="45" customFormat="1" ht="16.5"/>
    <row r="25" spans="1:4" s="45" customFormat="1" ht="16.5"/>
    <row r="26" spans="1:4" s="45" customFormat="1" ht="16.5"/>
    <row r="27" spans="1:4" s="45" customFormat="1" ht="16.5"/>
    <row r="28" spans="1:4" s="45" customFormat="1" ht="16.5"/>
    <row r="29" spans="1:4" s="45" customFormat="1" ht="16.5"/>
    <row r="30" spans="1:4" s="45" customFormat="1" ht="16.5"/>
    <row r="31" spans="1:4" s="45" customFormat="1" ht="16.5"/>
    <row r="32" spans="1:4" s="45" customFormat="1" ht="16.5"/>
    <row r="33" s="45" customFormat="1" ht="16.5"/>
    <row r="34" s="45" customFormat="1" ht="16.5"/>
    <row r="35" s="45" customFormat="1" ht="16.5"/>
    <row r="36" s="45" customFormat="1" ht="16.5"/>
    <row r="37" s="45" customFormat="1" ht="16.5"/>
    <row r="38" s="45" customFormat="1" ht="16.5"/>
    <row r="39" s="45" customFormat="1" ht="16.5"/>
    <row r="40" s="45" customFormat="1" ht="16.5"/>
    <row r="41" s="45" customFormat="1" ht="16.5"/>
    <row r="42" s="45" customFormat="1" ht="16.5"/>
    <row r="43" s="45" customFormat="1" ht="16.5"/>
    <row r="44" s="45" customFormat="1" ht="16.5"/>
    <row r="45" s="45" customFormat="1" ht="16.5"/>
    <row r="46" s="45" customFormat="1" ht="16.5"/>
    <row r="47" s="45" customFormat="1" ht="16.5"/>
    <row r="48" s="45" customFormat="1" ht="16.5"/>
    <row r="49" s="45" customFormat="1" ht="16.5"/>
    <row r="50" s="45" customFormat="1" ht="16.5"/>
    <row r="51" s="45" customFormat="1" ht="16.5"/>
    <row r="52" s="45" customFormat="1" ht="16.5"/>
    <row r="53" s="45" customFormat="1" ht="16.5"/>
    <row r="54" s="45" customFormat="1" ht="16.5"/>
    <row r="55" s="45" customFormat="1" ht="16.5"/>
    <row r="56" s="45" customFormat="1" ht="16.5"/>
    <row r="57" s="45" customFormat="1" ht="16.5"/>
    <row r="58" s="45" customFormat="1" ht="16.5"/>
    <row r="59" s="45" customFormat="1" ht="16.5"/>
    <row r="60" s="45" customFormat="1" ht="16.5"/>
    <row r="61" s="45" customFormat="1" ht="16.5"/>
    <row r="62" s="45" customFormat="1" ht="16.5"/>
    <row r="63" s="45" customFormat="1" ht="16.5"/>
    <row r="64" s="45" customFormat="1" ht="16.5"/>
    <row r="65" s="45" customFormat="1" ht="16.5"/>
    <row r="66" s="45" customFormat="1" ht="16.5"/>
    <row r="67" s="45" customFormat="1" ht="16.5"/>
    <row r="68" s="45" customFormat="1" ht="16.5"/>
    <row r="69" s="45" customFormat="1" ht="16.5"/>
    <row r="70" s="45" customFormat="1" ht="16.5"/>
    <row r="71" s="45" customFormat="1" ht="16.5"/>
    <row r="72" s="45" customFormat="1" ht="16.5"/>
    <row r="73" s="45" customFormat="1" ht="16.5"/>
    <row r="74" s="45" customFormat="1" ht="16.5"/>
    <row r="75" s="45" customFormat="1" ht="16.5"/>
    <row r="76" s="45" customFormat="1" ht="16.5"/>
    <row r="77" s="45" customFormat="1" ht="16.5"/>
    <row r="78" s="45" customFormat="1" ht="16.5"/>
    <row r="79" s="45" customFormat="1" ht="16.5"/>
    <row r="80" s="45" customFormat="1" ht="16.5"/>
    <row r="81" s="45" customFormat="1" ht="16.5"/>
    <row r="82" s="45" customFormat="1" ht="16.5"/>
    <row r="83" s="45" customFormat="1" ht="16.5"/>
    <row r="84" s="45" customFormat="1" ht="16.5"/>
    <row r="85" s="45" customFormat="1" ht="16.5"/>
    <row r="86" s="45" customFormat="1" ht="16.5"/>
    <row r="87" s="45" customFormat="1" ht="16.5"/>
    <row r="88" s="45" customFormat="1" ht="16.5"/>
    <row r="89" s="45" customFormat="1" ht="16.5"/>
    <row r="90" s="45" customFormat="1" ht="16.5"/>
    <row r="91" s="45" customFormat="1" ht="16.5"/>
    <row r="92" s="45" customFormat="1" ht="16.5"/>
    <row r="93" s="45" customFormat="1" ht="16.5"/>
    <row r="94" s="45" customFormat="1" ht="16.5"/>
    <row r="95" s="45" customFormat="1" ht="16.5"/>
    <row r="96" s="45" customFormat="1" ht="16.5"/>
    <row r="97" s="45" customFormat="1" ht="16.5"/>
    <row r="98" s="45" customFormat="1" ht="16.5"/>
    <row r="99" s="45" customFormat="1" ht="16.5"/>
    <row r="100" s="45" customFormat="1" ht="16.5"/>
    <row r="101" s="45" customFormat="1" ht="16.5"/>
    <row r="102" s="45" customFormat="1" ht="16.5"/>
    <row r="103" s="45" customFormat="1" ht="16.5"/>
    <row r="104" s="45" customFormat="1" ht="16.5"/>
    <row r="105" s="45" customFormat="1" ht="16.5"/>
    <row r="106" s="45" customFormat="1" ht="16.5"/>
    <row r="107" s="45" customFormat="1" ht="16.5"/>
    <row r="108" s="45" customFormat="1" ht="16.5"/>
    <row r="109" s="45" customFormat="1" ht="16.5"/>
    <row r="110" s="45" customFormat="1" ht="16.5"/>
    <row r="111" s="45" customFormat="1" ht="16.5"/>
    <row r="112" s="45" customFormat="1" ht="16.5"/>
    <row r="113" s="45" customFormat="1" ht="16.5"/>
    <row r="114" s="45" customFormat="1" ht="16.5"/>
    <row r="115" s="45" customFormat="1" ht="16.5"/>
    <row r="116" s="45" customFormat="1" ht="16.5"/>
    <row r="117" s="45" customFormat="1" ht="16.5"/>
    <row r="118" s="45" customFormat="1" ht="16.5"/>
    <row r="119" s="45" customFormat="1" ht="16.5"/>
    <row r="120" s="45" customFormat="1" ht="16.5"/>
    <row r="121" s="45" customFormat="1" ht="16.5"/>
    <row r="122" s="45" customFormat="1" ht="16.5"/>
    <row r="123" s="45" customFormat="1" ht="16.5"/>
    <row r="124" s="45" customFormat="1" ht="16.5"/>
    <row r="125" s="45" customFormat="1" ht="16.5"/>
    <row r="126" s="45" customFormat="1" ht="16.5"/>
    <row r="127" s="45" customFormat="1" ht="16.5"/>
    <row r="128" s="45" customFormat="1" ht="16.5"/>
    <row r="129" s="45" customFormat="1" ht="16.5"/>
    <row r="130" s="45" customFormat="1" ht="16.5"/>
    <row r="131" s="45" customFormat="1" ht="16.5"/>
    <row r="132" s="45" customFormat="1" ht="16.5"/>
    <row r="133" s="45" customFormat="1" ht="16.5"/>
    <row r="134" s="45" customFormat="1" ht="16.5"/>
    <row r="135" s="45" customFormat="1" ht="16.5"/>
    <row r="136" s="45" customFormat="1" ht="16.5"/>
    <row r="137" s="45" customFormat="1" ht="16.5"/>
    <row r="138" s="45" customFormat="1" ht="16.5"/>
    <row r="139" s="45" customFormat="1" ht="16.5"/>
    <row r="140" s="45" customFormat="1" ht="16.5"/>
    <row r="141" s="45" customFormat="1" ht="16.5"/>
    <row r="142" s="45" customFormat="1" ht="16.5"/>
    <row r="143" s="45" customFormat="1" ht="16.5"/>
    <row r="144" s="45" customFormat="1" ht="16.5"/>
    <row r="145" s="45" customFormat="1" ht="16.5"/>
    <row r="146" s="45" customFormat="1" ht="16.5"/>
    <row r="147" s="45" customFormat="1" ht="16.5"/>
    <row r="148" s="45" customFormat="1" ht="16.5"/>
    <row r="149" s="45" customFormat="1" ht="16.5"/>
    <row r="150" s="45" customFormat="1" ht="16.5"/>
    <row r="151" s="45" customFormat="1" ht="16.5"/>
    <row r="152" s="45" customFormat="1" ht="16.5"/>
    <row r="153" s="45" customFormat="1" ht="16.5"/>
    <row r="154" s="45" customFormat="1" ht="16.5"/>
    <row r="155" s="45" customFormat="1" ht="16.5"/>
    <row r="156" s="45" customFormat="1" ht="16.5"/>
    <row r="157" s="45" customFormat="1" ht="16.5"/>
    <row r="158" s="45" customFormat="1" ht="16.5"/>
    <row r="159" s="45" customFormat="1" ht="16.5"/>
    <row r="160" s="45" customFormat="1" ht="16.5"/>
    <row r="161" s="45" customFormat="1" ht="16.5"/>
    <row r="162" s="45" customFormat="1" ht="16.5"/>
    <row r="163" s="45" customFormat="1" ht="16.5"/>
    <row r="164" s="45" customFormat="1" ht="16.5"/>
    <row r="165" s="45" customFormat="1" ht="16.5"/>
    <row r="166" s="45" customFormat="1" ht="16.5"/>
    <row r="167" s="45" customFormat="1" ht="16.5"/>
    <row r="168" s="45" customFormat="1" ht="16.5"/>
    <row r="169" s="45" customFormat="1" ht="16.5"/>
    <row r="170" s="45" customFormat="1" ht="16.5"/>
    <row r="171" s="45" customFormat="1" ht="16.5"/>
    <row r="172" s="45" customFormat="1" ht="16.5"/>
    <row r="173" s="45" customFormat="1" ht="16.5"/>
    <row r="174" s="45" customFormat="1" ht="16.5"/>
    <row r="175" s="45" customFormat="1" ht="16.5"/>
    <row r="176" s="45" customFormat="1" ht="16.5"/>
    <row r="177" s="45" customFormat="1" ht="16.5"/>
    <row r="178" s="45" customFormat="1" ht="16.5"/>
    <row r="179" s="45" customFormat="1" ht="16.5"/>
    <row r="180" s="45" customFormat="1" ht="16.5"/>
    <row r="181" s="45" customFormat="1" ht="16.5"/>
    <row r="182" s="45" customFormat="1" ht="16.5"/>
    <row r="183" s="45" customFormat="1" ht="16.5"/>
    <row r="184" s="45" customFormat="1" ht="16.5"/>
    <row r="185" s="45" customFormat="1" ht="16.5"/>
    <row r="186" s="45" customFormat="1" ht="16.5"/>
    <row r="187" s="45" customFormat="1" ht="16.5"/>
    <row r="188" s="45" customFormat="1" ht="16.5"/>
    <row r="189" s="45" customFormat="1" ht="16.5"/>
    <row r="190" s="45" customFormat="1" ht="16.5"/>
    <row r="191" s="45" customFormat="1" ht="16.5"/>
    <row r="192" s="45" customFormat="1" ht="16.5"/>
    <row r="193" s="45" customFormat="1" ht="16.5"/>
    <row r="194" s="45" customFormat="1" ht="16.5"/>
    <row r="195" s="45" customFormat="1" ht="16.5"/>
    <row r="196" s="45" customFormat="1" ht="16.5"/>
    <row r="197" s="45" customFormat="1" ht="16.5"/>
    <row r="198" s="45" customFormat="1" ht="16.5"/>
    <row r="199" s="45" customFormat="1" ht="16.5"/>
    <row r="200" s="45" customFormat="1" ht="16.5"/>
    <row r="201" s="45" customFormat="1" ht="16.5"/>
    <row r="202" s="45" customFormat="1" ht="16.5"/>
    <row r="203" s="45" customFormat="1" ht="16.5"/>
    <row r="204" s="45" customFormat="1" ht="16.5"/>
    <row r="205" s="45" customFormat="1" ht="16.5"/>
    <row r="206" s="45" customFormat="1" ht="16.5"/>
    <row r="207" s="45" customFormat="1" ht="16.5"/>
    <row r="208" s="45" customFormat="1" ht="16.5"/>
    <row r="209" s="45" customFormat="1" ht="16.5"/>
    <row r="210" s="45" customFormat="1" ht="16.5"/>
    <row r="211" s="45" customFormat="1" ht="16.5"/>
    <row r="212" s="45" customFormat="1" ht="16.5"/>
    <row r="213" s="45" customFormat="1" ht="16.5"/>
    <row r="214" s="45" customFormat="1" ht="16.5"/>
    <row r="215" s="45" customFormat="1" ht="16.5"/>
    <row r="216" s="45" customFormat="1" ht="16.5"/>
    <row r="217" s="45" customFormat="1" ht="16.5"/>
    <row r="218" s="45" customFormat="1" ht="16.5"/>
    <row r="219" s="45" customFormat="1" ht="16.5"/>
    <row r="220" s="45" customFormat="1" ht="16.5"/>
    <row r="221" s="45" customFormat="1" ht="16.5"/>
    <row r="222" s="45" customFormat="1" ht="16.5"/>
    <row r="223" s="45" customFormat="1" ht="16.5"/>
    <row r="224" s="45" customFormat="1" ht="16.5"/>
    <row r="225" s="45" customFormat="1" ht="16.5"/>
    <row r="226" s="45" customFormat="1" ht="16.5"/>
    <row r="227" s="45" customFormat="1" ht="16.5"/>
    <row r="228" s="45" customFormat="1" ht="16.5"/>
    <row r="229" s="45" customFormat="1" ht="16.5"/>
    <row r="230" s="45" customFormat="1" ht="16.5"/>
    <row r="231" s="45" customFormat="1" ht="16.5"/>
    <row r="232" s="45" customFormat="1" ht="16.5"/>
    <row r="233" s="45" customFormat="1" ht="16.5"/>
    <row r="234" s="45" customFormat="1" ht="16.5"/>
    <row r="235" s="45" customFormat="1" ht="16.5"/>
    <row r="236" s="45" customFormat="1" ht="16.5"/>
    <row r="237" s="45" customFormat="1" ht="16.5"/>
    <row r="238" s="45" customFormat="1" ht="16.5"/>
    <row r="239" s="45" customFormat="1" ht="16.5"/>
    <row r="240" s="45" customFormat="1" ht="16.5"/>
    <row r="241" s="45" customFormat="1" ht="16.5"/>
    <row r="242" s="45" customFormat="1" ht="16.5"/>
    <row r="243" s="45" customFormat="1" ht="16.5"/>
    <row r="244" s="45" customFormat="1" ht="16.5"/>
    <row r="245" s="45" customFormat="1" ht="16.5"/>
    <row r="246" s="45" customFormat="1" ht="16.5"/>
    <row r="247" s="45" customFormat="1" ht="16.5"/>
    <row r="248" s="45" customFormat="1" ht="16.5"/>
    <row r="249" s="45" customFormat="1" ht="16.5"/>
    <row r="250" s="45" customFormat="1" ht="16.5"/>
    <row r="251" s="45" customFormat="1" ht="16.5"/>
    <row r="252" s="45" customFormat="1" ht="16.5"/>
    <row r="253" s="45" customFormat="1" ht="16.5"/>
    <row r="254" s="45" customFormat="1" ht="16.5"/>
    <row r="255" s="45" customFormat="1" ht="16.5"/>
    <row r="256" s="45" customFormat="1" ht="16.5"/>
    <row r="257" s="45" customFormat="1" ht="16.5"/>
    <row r="258" s="45" customFormat="1" ht="16.5"/>
    <row r="259" s="45" customFormat="1" ht="16.5"/>
    <row r="260" s="45" customFormat="1" ht="16.5"/>
    <row r="261" s="45" customFormat="1" ht="16.5"/>
    <row r="262" s="45" customFormat="1" ht="16.5"/>
    <row r="263" s="45" customFormat="1" ht="16.5"/>
    <row r="264" s="45" customFormat="1" ht="16.5"/>
    <row r="265" s="45" customFormat="1" ht="16.5"/>
    <row r="266" s="45" customFormat="1" ht="16.5"/>
    <row r="267" s="45" customFormat="1" ht="16.5"/>
    <row r="268" s="45" customFormat="1" ht="16.5"/>
    <row r="269" s="45" customFormat="1" ht="16.5"/>
    <row r="270" s="45" customFormat="1" ht="16.5"/>
    <row r="271" s="45" customFormat="1" ht="16.5"/>
    <row r="272" s="45" customFormat="1" ht="16.5"/>
    <row r="273" s="45" customFormat="1" ht="16.5"/>
    <row r="274" s="45" customFormat="1" ht="16.5"/>
    <row r="275" s="45" customFormat="1" ht="16.5"/>
    <row r="276" s="45" customFormat="1" ht="16.5"/>
    <row r="277" s="45" customFormat="1" ht="16.5"/>
    <row r="278" s="45" customFormat="1" ht="16.5"/>
    <row r="279" s="45" customFormat="1" ht="16.5"/>
    <row r="280" s="45" customFormat="1" ht="16.5"/>
    <row r="281" s="45" customFormat="1" ht="16.5"/>
    <row r="282" s="45" customFormat="1" ht="16.5"/>
    <row r="283" s="45" customFormat="1" ht="16.5"/>
    <row r="284" s="45" customFormat="1" ht="16.5"/>
    <row r="285" s="45" customFormat="1" ht="16.5"/>
    <row r="286" s="45" customFormat="1" ht="16.5"/>
    <row r="287" s="45" customFormat="1" ht="16.5"/>
    <row r="288" s="45" customFormat="1" ht="16.5"/>
    <row r="289" s="45" customFormat="1" ht="16.5"/>
    <row r="290" s="45" customFormat="1" ht="16.5"/>
    <row r="291" s="45" customFormat="1" ht="16.5"/>
    <row r="292" s="45" customFormat="1" ht="16.5"/>
    <row r="293" s="45" customFormat="1" ht="16.5"/>
    <row r="294" s="45" customFormat="1" ht="16.5"/>
    <row r="295" s="45" customFormat="1" ht="16.5"/>
    <row r="296" s="45" customFormat="1" ht="16.5"/>
    <row r="297" s="45" customFormat="1" ht="16.5"/>
    <row r="298" s="45" customFormat="1" ht="16.5"/>
    <row r="299" s="45" customFormat="1" ht="16.5"/>
    <row r="300" s="45" customFormat="1" ht="16.5"/>
    <row r="301" s="45" customFormat="1" ht="16.5"/>
    <row r="302" s="45" customFormat="1" ht="16.5"/>
    <row r="303" s="45" customFormat="1" ht="16.5"/>
    <row r="304" s="45" customFormat="1" ht="16.5"/>
    <row r="305" s="45" customFormat="1" ht="16.5"/>
    <row r="306" s="45" customFormat="1" ht="16.5"/>
    <row r="307" s="45" customFormat="1" ht="16.5"/>
    <row r="308" s="45" customFormat="1" ht="16.5"/>
    <row r="309" s="45" customFormat="1" ht="16.5"/>
    <row r="310" s="45" customFormat="1" ht="16.5"/>
    <row r="311" s="45" customFormat="1" ht="16.5"/>
    <row r="312" s="45" customFormat="1" ht="16.5"/>
    <row r="313" s="45" customFormat="1" ht="16.5"/>
    <row r="314" s="45" customFormat="1" ht="16.5"/>
    <row r="315" s="45" customFormat="1" ht="16.5"/>
    <row r="316" s="45" customFormat="1" ht="16.5"/>
    <row r="317" s="45" customFormat="1" ht="16.5"/>
    <row r="318" s="45" customFormat="1" ht="16.5"/>
    <row r="319" s="45" customFormat="1" ht="16.5"/>
    <row r="320" s="45" customFormat="1" ht="16.5"/>
    <row r="321" s="45" customFormat="1" ht="16.5"/>
    <row r="322" s="45" customFormat="1" ht="16.5"/>
    <row r="323" s="45" customFormat="1" ht="16.5"/>
    <row r="324" s="45" customFormat="1" ht="16.5"/>
    <row r="325" s="45" customFormat="1" ht="16.5"/>
    <row r="326" s="45" customFormat="1" ht="16.5"/>
    <row r="327" s="45" customFormat="1" ht="16.5"/>
    <row r="328" s="45" customFormat="1" ht="16.5"/>
    <row r="329" s="45" customFormat="1" ht="16.5"/>
    <row r="330" s="45" customFormat="1" ht="16.5"/>
    <row r="331" s="45" customFormat="1" ht="16.5"/>
    <row r="332" s="45" customFormat="1" ht="16.5"/>
    <row r="333" s="45" customFormat="1" ht="16.5"/>
    <row r="334" s="45" customFormat="1" ht="16.5"/>
    <row r="335" s="45" customFormat="1" ht="16.5"/>
    <row r="336" s="45" customFormat="1" ht="16.5"/>
    <row r="337" s="45" customFormat="1" ht="16.5"/>
    <row r="338" s="45" customFormat="1" ht="16.5"/>
    <row r="339" s="45" customFormat="1" ht="16.5"/>
    <row r="340" s="45" customFormat="1" ht="16.5"/>
    <row r="341" s="45" customFormat="1" ht="16.5"/>
    <row r="342" s="45" customFormat="1" ht="16.5"/>
    <row r="343" s="45" customFormat="1" ht="16.5"/>
    <row r="344" s="45" customFormat="1" ht="16.5"/>
    <row r="345" s="45" customFormat="1" ht="16.5"/>
    <row r="346" s="45" customFormat="1" ht="16.5"/>
    <row r="347" s="45" customFormat="1" ht="16.5"/>
    <row r="348" s="45" customFormat="1" ht="16.5"/>
    <row r="349" s="45" customFormat="1" ht="16.5"/>
    <row r="350" s="45" customFormat="1" ht="16.5"/>
    <row r="351" s="45" customFormat="1" ht="16.5"/>
    <row r="352" s="45" customFormat="1" ht="16.5"/>
    <row r="353" s="45" customFormat="1" ht="16.5"/>
    <row r="354" s="45" customFormat="1" ht="16.5"/>
    <row r="355" s="45" customFormat="1" ht="16.5"/>
    <row r="356" s="45" customFormat="1" ht="16.5"/>
    <row r="357" s="45" customFormat="1" ht="16.5"/>
    <row r="358" s="45" customFormat="1" ht="16.5"/>
    <row r="359" s="45" customFormat="1" ht="16.5"/>
    <row r="360" s="45" customFormat="1" ht="16.5"/>
    <row r="361" s="45" customFormat="1" ht="16.5"/>
    <row r="362" s="45" customFormat="1" ht="16.5"/>
    <row r="363" s="45" customFormat="1" ht="16.5"/>
    <row r="364" s="45" customFormat="1" ht="16.5"/>
    <row r="365" s="45" customFormat="1" ht="16.5"/>
    <row r="366" s="45" customFormat="1" ht="16.5"/>
    <row r="367" s="45" customFormat="1" ht="16.5"/>
    <row r="368" s="45" customFormat="1" ht="16.5"/>
    <row r="369" s="45" customFormat="1" ht="16.5"/>
    <row r="370" s="45" customFormat="1" ht="16.5"/>
    <row r="371" s="45" customFormat="1" ht="16.5"/>
    <row r="372" s="45" customFormat="1" ht="16.5"/>
    <row r="373" s="45" customFormat="1" ht="16.5"/>
    <row r="374" s="45" customFormat="1" ht="16.5"/>
    <row r="375" s="45" customFormat="1" ht="16.5"/>
    <row r="376" s="45" customFormat="1" ht="16.5"/>
    <row r="377" s="45" customFormat="1" ht="16.5"/>
    <row r="378" s="45" customFormat="1" ht="16.5"/>
    <row r="379" s="45" customFormat="1" ht="16.5"/>
    <row r="380" s="45" customFormat="1" ht="16.5"/>
    <row r="381" s="45" customFormat="1" ht="16.5"/>
    <row r="382" s="45" customFormat="1" ht="16.5"/>
    <row r="383" s="45" customFormat="1" ht="16.5"/>
    <row r="384" s="45" customFormat="1" ht="16.5"/>
    <row r="385" s="45" customFormat="1" ht="16.5"/>
    <row r="386" s="45" customFormat="1" ht="16.5"/>
    <row r="387" s="45" customFormat="1" ht="16.5"/>
    <row r="388" s="45" customFormat="1" ht="16.5"/>
    <row r="389" s="45" customFormat="1" ht="16.5"/>
    <row r="390" s="45" customFormat="1" ht="16.5"/>
    <row r="391" s="45" customFormat="1" ht="16.5"/>
    <row r="392" s="45" customFormat="1" ht="16.5"/>
    <row r="393" s="45" customFormat="1" ht="16.5"/>
    <row r="394" s="45" customFormat="1" ht="16.5"/>
    <row r="395" s="45" customFormat="1" ht="16.5"/>
    <row r="396" s="45" customFormat="1" ht="16.5"/>
    <row r="397" s="45" customFormat="1" ht="16.5"/>
    <row r="398" s="45" customFormat="1" ht="16.5"/>
    <row r="399" s="45" customFormat="1" ht="16.5"/>
    <row r="400" s="45" customFormat="1" ht="16.5"/>
    <row r="401" s="45" customFormat="1" ht="16.5"/>
    <row r="402" s="45" customFormat="1" ht="16.5"/>
    <row r="403" s="45" customFormat="1" ht="16.5"/>
    <row r="404" s="45" customFormat="1" ht="16.5"/>
    <row r="405" s="45" customFormat="1" ht="16.5"/>
    <row r="406" s="45" customFormat="1" ht="16.5"/>
    <row r="407" s="45" customFormat="1" ht="16.5"/>
    <row r="408" s="45" customFormat="1" ht="16.5"/>
    <row r="409" s="45" customFormat="1" ht="16.5"/>
    <row r="410" s="45" customFormat="1" ht="16.5"/>
    <row r="411" s="45" customFormat="1" ht="16.5"/>
    <row r="412" s="45" customFormat="1" ht="16.5"/>
    <row r="413" s="45" customFormat="1" ht="16.5"/>
    <row r="414" s="45" customFormat="1" ht="16.5"/>
    <row r="415" s="45" customFormat="1" ht="16.5"/>
    <row r="416" s="45" customFormat="1" ht="16.5"/>
    <row r="417" s="45" customFormat="1" ht="16.5"/>
    <row r="418" s="45" customFormat="1" ht="16.5"/>
    <row r="419" s="45" customFormat="1" ht="16.5"/>
    <row r="420" s="45" customFormat="1" ht="16.5"/>
    <row r="421" s="45" customFormat="1" ht="16.5"/>
    <row r="422" s="45" customFormat="1" ht="16.5"/>
    <row r="423" s="45" customFormat="1" ht="16.5"/>
    <row r="424" s="45" customFormat="1" ht="16.5"/>
    <row r="425" s="45" customFormat="1" ht="16.5"/>
    <row r="426" s="45" customFormat="1" ht="16.5"/>
    <row r="427" s="45" customFormat="1" ht="16.5"/>
    <row r="428" s="45" customFormat="1" ht="16.5"/>
    <row r="429" s="45" customFormat="1" ht="16.5"/>
    <row r="430" s="45" customFormat="1" ht="16.5"/>
    <row r="431" s="45" customFormat="1" ht="16.5"/>
    <row r="432" s="45" customFormat="1" ht="16.5"/>
    <row r="433" s="45" customFormat="1" ht="16.5"/>
    <row r="434" s="45" customFormat="1" ht="16.5"/>
    <row r="435" s="45" customFormat="1" ht="16.5"/>
    <row r="436" s="45" customFormat="1" ht="16.5"/>
    <row r="437" s="45" customFormat="1" ht="16.5"/>
    <row r="438" s="45" customFormat="1" ht="16.5"/>
    <row r="439" s="45" customFormat="1" ht="16.5"/>
    <row r="440" s="45" customFormat="1" ht="16.5"/>
    <row r="441" s="45" customFormat="1" ht="16.5"/>
    <row r="442" s="45" customFormat="1" ht="16.5"/>
    <row r="443" s="45" customFormat="1" ht="16.5"/>
    <row r="444" s="45" customFormat="1" ht="16.5"/>
    <row r="445" s="45" customFormat="1" ht="16.5"/>
    <row r="446" s="45" customFormat="1" ht="16.5"/>
    <row r="447" s="45" customFormat="1" ht="16.5"/>
    <row r="448" s="45" customFormat="1" ht="16.5"/>
    <row r="449" s="45" customFormat="1" ht="16.5"/>
    <row r="450" s="45" customFormat="1" ht="16.5"/>
    <row r="451" s="45" customFormat="1" ht="16.5"/>
    <row r="452" s="45" customFormat="1" ht="16.5"/>
    <row r="453" s="45" customFormat="1" ht="16.5"/>
    <row r="454" s="45" customFormat="1" ht="16.5"/>
    <row r="455" s="45" customFormat="1" ht="16.5"/>
    <row r="456" s="45" customFormat="1" ht="16.5"/>
    <row r="457" s="45" customFormat="1" ht="16.5"/>
    <row r="458" s="45" customFormat="1" ht="16.5"/>
    <row r="459" s="45" customFormat="1" ht="16.5"/>
    <row r="460" s="45" customFormat="1" ht="16.5"/>
    <row r="461" s="45" customFormat="1" ht="16.5"/>
    <row r="462" s="45" customFormat="1" ht="16.5"/>
    <row r="463" s="45" customFormat="1" ht="16.5"/>
    <row r="464" s="45" customFormat="1" ht="16.5"/>
    <row r="465" s="45" customFormat="1" ht="16.5"/>
    <row r="466" s="45" customFormat="1" ht="16.5"/>
    <row r="467" s="45" customFormat="1" ht="16.5"/>
    <row r="468" s="45" customFormat="1" ht="16.5"/>
    <row r="469" s="45" customFormat="1" ht="16.5"/>
    <row r="470" s="45" customFormat="1" ht="16.5"/>
    <row r="471" s="45" customFormat="1" ht="16.5"/>
    <row r="472" s="45" customFormat="1" ht="16.5"/>
    <row r="473" s="45" customFormat="1" ht="16.5"/>
    <row r="474" s="45" customFormat="1" ht="16.5"/>
    <row r="475" s="45" customFormat="1" ht="16.5"/>
    <row r="476" s="45" customFormat="1" ht="16.5"/>
    <row r="477" s="45" customFormat="1" ht="16.5"/>
    <row r="478" s="45" customFormat="1" ht="16.5"/>
    <row r="479" s="45" customFormat="1" ht="16.5"/>
    <row r="480" s="45" customFormat="1" ht="16.5"/>
    <row r="481" s="45" customFormat="1" ht="16.5"/>
    <row r="482" s="45" customFormat="1" ht="16.5"/>
    <row r="483" s="45" customFormat="1" ht="16.5"/>
    <row r="484" s="45" customFormat="1" ht="16.5"/>
    <row r="485" s="45" customFormat="1" ht="16.5"/>
    <row r="486" s="45" customFormat="1" ht="16.5"/>
    <row r="487" s="45" customFormat="1" ht="16.5"/>
    <row r="488" s="45" customFormat="1" ht="16.5"/>
    <row r="489" s="45" customFormat="1" ht="16.5"/>
    <row r="490" s="45" customFormat="1" ht="16.5"/>
    <row r="491" s="45" customFormat="1" ht="16.5"/>
    <row r="492" s="45" customFormat="1" ht="16.5"/>
    <row r="493" s="45" customFormat="1" ht="16.5"/>
    <row r="494" s="45" customFormat="1" ht="16.5"/>
    <row r="495" s="45" customFormat="1" ht="16.5"/>
    <row r="496" s="45" customFormat="1" ht="16.5"/>
    <row r="497" s="45" customFormat="1" ht="16.5"/>
    <row r="498" s="45" customFormat="1" ht="16.5"/>
    <row r="499" s="45" customFormat="1" ht="16.5"/>
    <row r="500" s="45" customFormat="1" ht="16.5"/>
    <row r="501" s="45" customFormat="1" ht="16.5"/>
    <row r="502" s="45" customFormat="1" ht="16.5"/>
    <row r="503" s="45" customFormat="1" ht="16.5"/>
    <row r="504" s="45" customFormat="1" ht="16.5"/>
    <row r="505" s="45" customFormat="1" ht="16.5"/>
    <row r="506" s="45" customFormat="1" ht="16.5"/>
    <row r="507" s="45" customFormat="1" ht="16.5"/>
    <row r="508" s="45" customFormat="1" ht="16.5"/>
    <row r="509" s="45" customFormat="1" ht="16.5"/>
    <row r="510" s="45" customFormat="1" ht="16.5"/>
    <row r="511" s="45" customFormat="1" ht="16.5"/>
    <row r="512" s="45" customFormat="1" ht="16.5"/>
    <row r="513" s="45" customFormat="1" ht="16.5"/>
    <row r="514" s="45" customFormat="1" ht="16.5"/>
    <row r="515" s="45" customFormat="1" ht="16.5"/>
    <row r="516" s="45" customFormat="1" ht="16.5"/>
    <row r="517" s="45" customFormat="1" ht="16.5"/>
    <row r="518" s="45" customFormat="1" ht="16.5"/>
    <row r="519" s="45" customFormat="1" ht="16.5"/>
    <row r="520" s="45" customFormat="1" ht="16.5"/>
    <row r="521" s="45" customFormat="1" ht="16.5"/>
    <row r="522" s="45" customFormat="1" ht="16.5"/>
    <row r="523" s="45" customFormat="1" ht="16.5"/>
    <row r="524" s="45" customFormat="1" ht="16.5"/>
    <row r="525" s="45" customFormat="1" ht="16.5"/>
    <row r="526" s="45" customFormat="1" ht="16.5"/>
    <row r="527" s="45" customFormat="1" ht="16.5"/>
    <row r="528" s="45" customFormat="1" ht="16.5"/>
    <row r="529" s="45" customFormat="1" ht="16.5"/>
    <row r="530" s="45" customFormat="1" ht="16.5"/>
    <row r="531" s="45" customFormat="1" ht="16.5"/>
    <row r="532" s="45" customFormat="1" ht="16.5"/>
    <row r="533" s="45" customFormat="1" ht="16.5"/>
    <row r="534" s="45" customFormat="1" ht="16.5"/>
    <row r="535" s="45" customFormat="1" ht="16.5"/>
    <row r="536" s="45" customFormat="1" ht="16.5"/>
    <row r="537" s="45" customFormat="1" ht="16.5"/>
    <row r="538" s="45" customFormat="1" ht="16.5"/>
    <row r="539" s="45" customFormat="1" ht="16.5"/>
    <row r="540" s="45" customFormat="1" ht="16.5"/>
    <row r="541" s="45" customFormat="1" ht="16.5"/>
    <row r="542" s="45" customFormat="1" ht="16.5"/>
    <row r="543" s="45" customFormat="1" ht="16.5"/>
    <row r="544" s="45" customFormat="1" ht="16.5"/>
    <row r="545" s="45" customFormat="1" ht="16.5"/>
    <row r="546" s="45" customFormat="1" ht="16.5"/>
    <row r="547" s="45" customFormat="1" ht="16.5"/>
    <row r="548" s="45" customFormat="1" ht="16.5"/>
    <row r="549" s="45" customFormat="1" ht="16.5"/>
    <row r="550" s="45" customFormat="1" ht="16.5"/>
    <row r="551" s="45" customFormat="1" ht="16.5"/>
    <row r="552" s="45" customFormat="1" ht="16.5"/>
    <row r="553" s="45" customFormat="1" ht="16.5"/>
    <row r="554" s="45" customFormat="1" ht="16.5"/>
    <row r="555" s="45" customFormat="1" ht="16.5"/>
    <row r="556" s="45" customFormat="1" ht="16.5"/>
    <row r="557" s="45" customFormat="1" ht="16.5"/>
    <row r="558" s="45" customFormat="1" ht="16.5"/>
    <row r="559" s="45" customFormat="1" ht="16.5"/>
    <row r="560" s="45" customFormat="1" ht="16.5"/>
    <row r="561" s="45" customFormat="1" ht="16.5"/>
    <row r="562" s="45" customFormat="1" ht="16.5"/>
    <row r="563" s="45" customFormat="1" ht="16.5"/>
    <row r="564" s="45" customFormat="1" ht="16.5"/>
    <row r="565" s="45" customFormat="1" ht="16.5"/>
    <row r="566" s="45" customFormat="1" ht="16.5"/>
    <row r="567" s="45" customFormat="1" ht="16.5"/>
    <row r="568" s="45" customFormat="1" ht="16.5"/>
    <row r="569" s="45" customFormat="1" ht="16.5"/>
    <row r="570" s="45" customFormat="1" ht="16.5"/>
    <row r="571" s="45" customFormat="1" ht="16.5"/>
    <row r="572" s="45" customFormat="1" ht="16.5"/>
    <row r="573" s="45" customFormat="1" ht="16.5"/>
    <row r="574" s="45" customFormat="1" ht="16.5"/>
    <row r="575" s="45" customFormat="1" ht="16.5"/>
    <row r="576" s="45" customFormat="1" ht="16.5"/>
    <row r="577" s="45" customFormat="1" ht="16.5"/>
    <row r="578" s="45" customFormat="1" ht="16.5"/>
    <row r="579" s="45" customFormat="1" ht="16.5"/>
    <row r="580" s="45" customFormat="1" ht="16.5"/>
    <row r="581" s="45" customFormat="1" ht="16.5"/>
    <row r="582" s="45" customFormat="1" ht="16.5"/>
    <row r="583" s="45" customFormat="1" ht="16.5"/>
    <row r="584" s="45" customFormat="1" ht="16.5"/>
    <row r="585" s="45" customFormat="1" ht="16.5"/>
    <row r="586" s="45" customFormat="1" ht="16.5"/>
    <row r="587" s="45" customFormat="1" ht="16.5"/>
    <row r="588" s="45" customFormat="1" ht="16.5"/>
    <row r="589" s="45" customFormat="1" ht="16.5"/>
    <row r="590" s="45" customFormat="1" ht="16.5"/>
    <row r="591" s="45" customFormat="1" ht="16.5"/>
    <row r="592" s="45" customFormat="1" ht="16.5"/>
    <row r="593" s="45" customFormat="1" ht="16.5"/>
    <row r="594" s="45" customFormat="1" ht="16.5"/>
    <row r="595" s="45" customFormat="1" ht="16.5"/>
    <row r="596" s="45" customFormat="1" ht="16.5"/>
    <row r="597" s="45" customFormat="1" ht="16.5"/>
    <row r="598" s="45" customFormat="1" ht="16.5"/>
    <row r="599" s="45" customFormat="1" ht="16.5"/>
    <row r="600" s="45" customFormat="1" ht="16.5"/>
    <row r="601" s="45" customFormat="1" ht="16.5"/>
    <row r="602" s="45" customFormat="1" ht="16.5"/>
    <row r="603" s="45" customFormat="1" ht="16.5"/>
    <row r="604" s="45" customFormat="1" ht="16.5"/>
    <row r="605" s="45" customFormat="1" ht="16.5"/>
    <row r="606" s="45" customFormat="1" ht="16.5"/>
    <row r="607" s="45" customFormat="1" ht="16.5"/>
    <row r="608" s="45" customFormat="1" ht="16.5"/>
    <row r="609" s="45" customFormat="1" ht="16.5"/>
    <row r="610" s="45" customFormat="1" ht="16.5"/>
    <row r="611" s="45" customFormat="1" ht="16.5"/>
    <row r="612" s="45" customFormat="1" ht="16.5"/>
    <row r="613" s="45" customFormat="1" ht="16.5"/>
    <row r="614" s="45" customFormat="1" ht="16.5"/>
    <row r="615" s="45" customFormat="1" ht="16.5"/>
    <row r="616" s="45" customFormat="1" ht="16.5"/>
    <row r="617" s="45" customFormat="1" ht="16.5"/>
    <row r="618" s="45" customFormat="1" ht="16.5"/>
    <row r="619" s="45" customFormat="1" ht="16.5"/>
    <row r="620" s="45" customFormat="1" ht="16.5"/>
    <row r="621" s="45" customFormat="1" ht="16.5"/>
    <row r="622" s="45" customFormat="1" ht="16.5"/>
    <row r="623" s="45" customFormat="1" ht="16.5"/>
    <row r="624" s="45" customFormat="1" ht="16.5"/>
    <row r="625" s="45" customFormat="1" ht="16.5"/>
    <row r="626" s="45" customFormat="1" ht="16.5"/>
    <row r="627" s="45" customFormat="1" ht="16.5"/>
    <row r="628" s="45" customFormat="1" ht="16.5"/>
    <row r="629" s="45" customFormat="1" ht="16.5"/>
    <row r="630" s="45" customFormat="1" ht="16.5"/>
    <row r="631" s="45" customFormat="1" ht="16.5"/>
    <row r="632" s="45" customFormat="1" ht="16.5"/>
    <row r="633" s="45" customFormat="1" ht="16.5"/>
    <row r="634" s="45" customFormat="1" ht="16.5"/>
    <row r="635" s="45" customFormat="1" ht="16.5"/>
    <row r="636" s="45" customFormat="1" ht="16.5"/>
    <row r="637" s="45" customFormat="1" ht="16.5"/>
    <row r="638" s="45" customFormat="1" ht="16.5"/>
    <row r="639" s="45" customFormat="1" ht="16.5"/>
    <row r="640" s="45" customFormat="1" ht="16.5"/>
    <row r="641" s="45" customFormat="1" ht="16.5"/>
    <row r="642" s="45" customFormat="1" ht="16.5"/>
    <row r="643" s="45" customFormat="1" ht="16.5"/>
    <row r="644" s="45" customFormat="1" ht="16.5"/>
    <row r="645" s="45" customFormat="1" ht="16.5"/>
    <row r="646" s="45" customFormat="1" ht="16.5"/>
    <row r="647" s="45" customFormat="1" ht="16.5"/>
    <row r="648" s="45" customFormat="1" ht="16.5"/>
    <row r="649" s="45" customFormat="1" ht="16.5"/>
    <row r="650" s="45" customFormat="1" ht="16.5"/>
    <row r="651" s="45" customFormat="1" ht="16.5"/>
    <row r="652" s="45" customFormat="1" ht="16.5"/>
    <row r="653" s="45" customFormat="1" ht="16.5"/>
    <row r="654" s="45" customFormat="1" ht="16.5"/>
    <row r="655" s="45" customFormat="1" ht="16.5"/>
    <row r="656" s="45" customFormat="1" ht="16.5"/>
    <row r="657" s="45" customFormat="1" ht="16.5"/>
    <row r="658" s="45" customFormat="1" ht="16.5"/>
    <row r="659" s="45" customFormat="1" ht="16.5"/>
    <row r="660" s="45" customFormat="1" ht="16.5"/>
    <row r="661" s="45" customFormat="1" ht="16.5"/>
    <row r="662" s="45" customFormat="1" ht="16.5"/>
    <row r="663" s="45" customFormat="1" ht="16.5"/>
    <row r="664" s="45" customFormat="1" ht="16.5"/>
    <row r="665" s="45" customFormat="1" ht="16.5"/>
    <row r="666" s="45" customFormat="1" ht="16.5"/>
    <row r="667" s="45" customFormat="1" ht="16.5"/>
    <row r="668" s="45" customFormat="1" ht="16.5"/>
    <row r="669" s="45" customFormat="1" ht="16.5"/>
    <row r="670" s="45" customFormat="1" ht="16.5"/>
    <row r="671" s="45" customFormat="1" ht="16.5"/>
    <row r="672" s="45" customFormat="1" ht="16.5"/>
    <row r="673" s="45" customFormat="1" ht="16.5"/>
    <row r="674" s="45" customFormat="1" ht="16.5"/>
    <row r="675" s="45" customFormat="1" ht="16.5"/>
    <row r="676" s="45" customFormat="1" ht="16.5"/>
    <row r="677" s="45" customFormat="1" ht="16.5"/>
    <row r="678" s="45" customFormat="1" ht="16.5"/>
    <row r="679" s="45" customFormat="1" ht="16.5"/>
    <row r="680" s="45" customFormat="1" ht="16.5"/>
    <row r="681" s="45" customFormat="1" ht="16.5"/>
    <row r="682" s="45" customFormat="1" ht="16.5"/>
    <row r="683" s="45" customFormat="1" ht="16.5"/>
    <row r="684" s="45" customFormat="1" ht="16.5"/>
    <row r="685" s="45" customFormat="1" ht="16.5"/>
    <row r="686" s="45" customFormat="1" ht="16.5"/>
    <row r="687" s="45" customFormat="1" ht="16.5"/>
    <row r="688" s="45" customFormat="1" ht="16.5"/>
    <row r="689" s="45" customFormat="1" ht="16.5"/>
    <row r="690" s="45" customFormat="1" ht="16.5"/>
    <row r="691" s="45" customFormat="1" ht="16.5"/>
    <row r="692" s="45" customFormat="1" ht="16.5"/>
    <row r="693" s="45" customFormat="1" ht="16.5"/>
    <row r="694" s="45" customFormat="1" ht="16.5"/>
    <row r="695" s="45" customFormat="1" ht="16.5"/>
    <row r="696" s="45" customFormat="1" ht="16.5"/>
    <row r="697" s="45" customFormat="1" ht="16.5"/>
    <row r="698" s="45" customFormat="1" ht="16.5"/>
    <row r="699" s="45" customFormat="1" ht="16.5"/>
    <row r="700" s="45" customFormat="1" ht="16.5"/>
    <row r="701" s="45" customFormat="1" ht="16.5"/>
    <row r="702" s="45" customFormat="1" ht="16.5"/>
    <row r="703" s="45" customFormat="1" ht="16.5"/>
    <row r="704" s="45" customFormat="1" ht="16.5"/>
    <row r="705" s="45" customFormat="1" ht="16.5"/>
    <row r="706" s="45" customFormat="1" ht="16.5"/>
    <row r="707" s="45" customFormat="1" ht="16.5"/>
    <row r="708" s="45" customFormat="1" ht="16.5"/>
    <row r="709" s="45" customFormat="1" ht="16.5"/>
    <row r="710" s="45" customFormat="1" ht="16.5"/>
    <row r="711" s="45" customFormat="1" ht="16.5"/>
    <row r="712" s="45" customFormat="1" ht="16.5"/>
    <row r="713" s="45" customFormat="1" ht="16.5"/>
    <row r="714" s="45" customFormat="1" ht="16.5"/>
    <row r="715" s="45" customFormat="1" ht="16.5"/>
    <row r="716" s="45" customFormat="1" ht="16.5"/>
    <row r="717" s="45" customFormat="1" ht="16.5"/>
    <row r="718" s="45" customFormat="1" ht="16.5"/>
    <row r="719" s="45" customFormat="1" ht="16.5"/>
    <row r="720" s="45" customFormat="1" ht="16.5"/>
    <row r="721" s="45" customFormat="1" ht="16.5"/>
    <row r="722" s="45" customFormat="1" ht="16.5"/>
    <row r="723" s="45" customFormat="1" ht="16.5"/>
    <row r="724" s="45" customFormat="1" ht="16.5"/>
    <row r="725" s="45" customFormat="1" ht="16.5"/>
    <row r="726" s="45" customFormat="1" ht="16.5"/>
    <row r="727" s="45" customFormat="1" ht="16.5"/>
    <row r="728" s="45" customFormat="1" ht="16.5"/>
    <row r="729" s="45" customFormat="1" ht="16.5"/>
    <row r="730" s="45" customFormat="1" ht="16.5"/>
    <row r="731" s="45" customFormat="1" ht="16.5"/>
    <row r="732" s="45" customFormat="1" ht="16.5"/>
    <row r="733" s="45" customFormat="1" ht="16.5"/>
    <row r="734" s="45" customFormat="1" ht="16.5"/>
    <row r="735" s="45" customFormat="1" ht="16.5"/>
    <row r="736" s="45" customFormat="1" ht="16.5"/>
    <row r="737" s="45" customFormat="1" ht="16.5"/>
    <row r="738" s="45" customFormat="1" ht="16.5"/>
    <row r="739" s="45" customFormat="1" ht="16.5"/>
    <row r="740" s="45" customFormat="1" ht="16.5"/>
    <row r="741" s="45" customFormat="1" ht="16.5"/>
    <row r="742" s="45" customFormat="1" ht="16.5"/>
    <row r="743" s="45" customFormat="1" ht="16.5"/>
    <row r="744" s="45" customFormat="1" ht="16.5"/>
    <row r="745" s="45" customFormat="1" ht="16.5"/>
    <row r="746" s="45" customFormat="1" ht="16.5"/>
    <row r="747" s="45" customFormat="1" ht="16.5"/>
    <row r="748" s="45" customFormat="1" ht="16.5"/>
    <row r="749" s="45" customFormat="1" ht="16.5"/>
    <row r="750" s="45" customFormat="1" ht="16.5"/>
    <row r="751" s="45" customFormat="1" ht="16.5"/>
    <row r="752" s="45" customFormat="1" ht="16.5"/>
    <row r="753" s="45" customFormat="1" ht="16.5"/>
    <row r="754" s="45" customFormat="1" ht="16.5"/>
    <row r="755" s="45" customFormat="1" ht="16.5"/>
    <row r="756" s="45" customFormat="1" ht="16.5"/>
    <row r="757" s="45" customFormat="1" ht="16.5"/>
    <row r="758" s="45" customFormat="1" ht="16.5"/>
    <row r="759" s="45" customFormat="1" ht="16.5"/>
    <row r="760" s="45" customFormat="1" ht="16.5"/>
    <row r="761" s="45" customFormat="1" ht="16.5"/>
    <row r="762" s="45" customFormat="1" ht="16.5"/>
    <row r="763" s="45" customFormat="1" ht="16.5"/>
    <row r="764" s="45" customFormat="1" ht="16.5"/>
    <row r="765" s="45" customFormat="1" ht="16.5"/>
    <row r="766" s="45" customFormat="1" ht="16.5"/>
    <row r="767" s="45" customFormat="1" ht="16.5"/>
    <row r="768" s="45" customFormat="1" ht="16.5"/>
    <row r="769" s="45" customFormat="1" ht="16.5"/>
    <row r="770" s="45" customFormat="1" ht="16.5"/>
    <row r="771" s="45" customFormat="1" ht="16.5"/>
    <row r="772" s="45" customFormat="1" ht="16.5"/>
    <row r="773" s="45" customFormat="1" ht="16.5"/>
    <row r="774" s="45" customFormat="1" ht="16.5"/>
    <row r="775" s="45" customFormat="1" ht="16.5"/>
    <row r="776" s="45" customFormat="1" ht="16.5"/>
    <row r="777" s="45" customFormat="1" ht="16.5"/>
    <row r="778" s="45" customFormat="1" ht="16.5"/>
    <row r="779" s="45" customFormat="1" ht="16.5"/>
    <row r="780" s="45" customFormat="1" ht="16.5"/>
    <row r="781" s="45" customFormat="1" ht="16.5"/>
    <row r="782" s="45" customFormat="1" ht="16.5"/>
    <row r="783" s="45" customFormat="1" ht="16.5"/>
    <row r="784" s="45" customFormat="1" ht="16.5"/>
    <row r="785" s="45" customFormat="1" ht="16.5"/>
    <row r="786" s="45" customFormat="1" ht="16.5"/>
    <row r="787" s="45" customFormat="1" ht="16.5"/>
    <row r="788" s="45" customFormat="1" ht="16.5"/>
    <row r="789" s="45" customFormat="1" ht="16.5"/>
    <row r="790" s="45" customFormat="1" ht="16.5"/>
    <row r="791" s="45" customFormat="1" ht="16.5"/>
    <row r="792" s="45" customFormat="1" ht="16.5"/>
    <row r="793" s="45" customFormat="1" ht="16.5"/>
    <row r="794" s="45" customFormat="1" ht="16.5"/>
    <row r="795" s="45" customFormat="1" ht="16.5"/>
    <row r="796" s="45" customFormat="1" ht="16.5"/>
    <row r="797" s="45" customFormat="1" ht="16.5"/>
    <row r="798" s="45" customFormat="1" ht="16.5"/>
    <row r="799" s="45" customFormat="1" ht="16.5"/>
    <row r="800" s="45" customFormat="1" ht="16.5"/>
    <row r="801" s="45" customFormat="1" ht="16.5"/>
    <row r="802" s="45" customFormat="1" ht="16.5"/>
    <row r="803" s="45" customFormat="1" ht="16.5"/>
    <row r="804" s="45" customFormat="1" ht="16.5"/>
    <row r="805" s="45" customFormat="1" ht="16.5"/>
    <row r="806" s="45" customFormat="1" ht="16.5"/>
    <row r="807" s="45" customFormat="1" ht="16.5"/>
    <row r="808" s="45" customFormat="1" ht="16.5"/>
    <row r="809" s="45" customFormat="1" ht="16.5"/>
    <row r="810" s="45" customFormat="1" ht="16.5"/>
    <row r="811" s="45" customFormat="1" ht="16.5"/>
    <row r="812" s="45" customFormat="1" ht="16.5"/>
    <row r="813" s="45" customFormat="1" ht="16.5"/>
    <row r="814" s="45" customFormat="1" ht="16.5"/>
    <row r="815" s="45" customFormat="1" ht="16.5"/>
    <row r="816" s="45" customFormat="1" ht="16.5"/>
    <row r="817" s="45" customFormat="1" ht="16.5"/>
    <row r="818" s="45" customFormat="1" ht="16.5"/>
    <row r="819" s="45" customFormat="1" ht="16.5"/>
    <row r="820" s="45" customFormat="1" ht="16.5"/>
    <row r="821" s="45" customFormat="1" ht="16.5"/>
    <row r="822" s="45" customFormat="1" ht="16.5"/>
    <row r="823" s="45" customFormat="1" ht="16.5"/>
    <row r="824" s="45" customFormat="1" ht="16.5"/>
    <row r="825" s="45" customFormat="1" ht="16.5"/>
    <row r="826" s="45" customFormat="1" ht="16.5"/>
    <row r="827" s="45" customFormat="1" ht="16.5"/>
    <row r="828" s="45" customFormat="1" ht="16.5"/>
    <row r="829" s="45" customFormat="1" ht="16.5"/>
    <row r="830" s="45" customFormat="1" ht="16.5"/>
    <row r="831" s="45" customFormat="1" ht="16.5"/>
    <row r="832" s="45" customFormat="1" ht="16.5"/>
    <row r="833" s="45" customFormat="1" ht="16.5"/>
    <row r="834" s="45" customFormat="1" ht="16.5"/>
    <row r="835" s="45" customFormat="1" ht="16.5"/>
    <row r="836" s="45" customFormat="1" ht="16.5"/>
    <row r="837" s="45" customFormat="1" ht="16.5"/>
    <row r="838" s="45" customFormat="1" ht="16.5"/>
    <row r="839" s="45" customFormat="1" ht="16.5"/>
    <row r="840" s="45" customFormat="1" ht="16.5"/>
    <row r="841" s="45" customFormat="1" ht="16.5"/>
    <row r="842" s="45" customFormat="1" ht="16.5"/>
    <row r="843" s="45" customFormat="1" ht="16.5"/>
    <row r="844" s="45" customFormat="1" ht="16.5"/>
    <row r="845" s="45" customFormat="1" ht="16.5"/>
    <row r="846" s="45" customFormat="1" ht="16.5"/>
    <row r="847" s="45" customFormat="1" ht="16.5"/>
    <row r="848" s="45" customFormat="1" ht="16.5"/>
    <row r="849" s="45" customFormat="1" ht="16.5"/>
    <row r="850" s="45" customFormat="1" ht="16.5"/>
    <row r="851" s="45" customFormat="1" ht="16.5"/>
    <row r="852" s="45" customFormat="1" ht="16.5"/>
    <row r="853" s="45" customFormat="1" ht="16.5"/>
    <row r="854" s="45" customFormat="1" ht="16.5"/>
    <row r="855" s="45" customFormat="1" ht="16.5"/>
    <row r="856" s="45" customFormat="1" ht="16.5"/>
    <row r="857" s="45" customFormat="1" ht="16.5"/>
    <row r="858" s="45" customFormat="1" ht="16.5"/>
    <row r="859" s="45" customFormat="1" ht="16.5"/>
    <row r="860" s="45" customFormat="1" ht="16.5"/>
    <row r="861" s="45" customFormat="1" ht="16.5"/>
    <row r="862" s="45" customFormat="1" ht="16.5"/>
    <row r="863" s="45" customFormat="1" ht="16.5"/>
    <row r="864" s="45" customFormat="1" ht="16.5"/>
    <row r="865" s="45" customFormat="1" ht="16.5"/>
    <row r="866" s="45" customFormat="1" ht="16.5"/>
    <row r="867" s="45" customFormat="1" ht="16.5"/>
    <row r="868" s="45" customFormat="1" ht="16.5"/>
    <row r="869" s="45" customFormat="1" ht="16.5"/>
    <row r="870" s="45" customFormat="1" ht="16.5"/>
    <row r="871" s="45" customFormat="1" ht="16.5"/>
    <row r="872" s="45" customFormat="1" ht="16.5"/>
    <row r="873" s="45" customFormat="1" ht="16.5"/>
    <row r="874" s="45" customFormat="1" ht="16.5"/>
    <row r="875" s="45" customFormat="1" ht="16.5"/>
    <row r="876" s="45" customFormat="1" ht="16.5"/>
    <row r="877" s="45" customFormat="1" ht="16.5"/>
    <row r="878" s="45" customFormat="1" ht="16.5"/>
    <row r="879" s="45" customFormat="1" ht="16.5"/>
    <row r="880" s="45" customFormat="1" ht="16.5"/>
    <row r="881" s="45" customFormat="1" ht="16.5"/>
    <row r="882" s="45" customFormat="1" ht="16.5"/>
    <row r="883" s="45" customFormat="1" ht="16.5"/>
    <row r="884" s="45" customFormat="1" ht="16.5"/>
    <row r="885" s="45" customFormat="1" ht="16.5"/>
    <row r="886" s="45" customFormat="1" ht="16.5"/>
    <row r="887" s="45" customFormat="1" ht="16.5"/>
    <row r="888" s="45" customFormat="1" ht="16.5"/>
    <row r="889" s="45" customFormat="1" ht="16.5"/>
    <row r="890" s="45" customFormat="1" ht="16.5"/>
    <row r="891" s="45" customFormat="1" ht="16.5"/>
    <row r="892" s="45" customFormat="1" ht="16.5"/>
    <row r="893" s="45" customFormat="1" ht="16.5"/>
    <row r="894" s="45" customFormat="1" ht="16.5"/>
    <row r="895" s="45" customFormat="1" ht="16.5"/>
    <row r="896" s="45" customFormat="1" ht="16.5"/>
    <row r="897" s="45" customFormat="1" ht="16.5"/>
    <row r="898" s="45" customFormat="1" ht="16.5"/>
    <row r="899" s="45" customFormat="1" ht="16.5"/>
    <row r="900" s="45" customFormat="1" ht="16.5"/>
    <row r="901" s="45" customFormat="1" ht="16.5"/>
    <row r="902" s="45" customFormat="1" ht="16.5"/>
    <row r="903" s="45" customFormat="1" ht="16.5"/>
    <row r="904" s="45" customFormat="1" ht="16.5"/>
    <row r="905" s="45" customFormat="1" ht="16.5"/>
    <row r="906" s="45" customFormat="1" ht="16.5"/>
    <row r="907" s="45" customFormat="1" ht="16.5"/>
    <row r="908" s="45" customFormat="1" ht="16.5"/>
    <row r="909" s="45" customFormat="1" ht="16.5"/>
    <row r="910" s="45" customFormat="1" ht="16.5"/>
    <row r="911" s="45" customFormat="1" ht="16.5"/>
    <row r="912" s="45" customFormat="1" ht="16.5"/>
    <row r="913" s="45" customFormat="1" ht="16.5"/>
    <row r="914" s="45" customFormat="1" ht="16.5"/>
    <row r="915" s="45" customFormat="1" ht="16.5"/>
    <row r="916" s="45" customFormat="1" ht="16.5"/>
    <row r="917" s="45" customFormat="1" ht="16.5"/>
    <row r="918" s="45" customFormat="1" ht="16.5"/>
    <row r="919" s="45" customFormat="1" ht="16.5"/>
    <row r="920" s="45" customFormat="1" ht="16.5"/>
    <row r="921" s="45" customFormat="1" ht="16.5"/>
    <row r="922" s="45" customFormat="1" ht="16.5"/>
    <row r="923" s="45" customFormat="1" ht="16.5"/>
    <row r="924" s="45" customFormat="1" ht="16.5"/>
    <row r="925" s="45" customFormat="1" ht="16.5"/>
    <row r="926" s="45" customFormat="1" ht="16.5"/>
    <row r="927" s="45" customFormat="1" ht="16.5"/>
    <row r="928" s="45" customFormat="1" ht="16.5"/>
    <row r="929" s="45" customFormat="1" ht="16.5"/>
    <row r="930" s="45" customFormat="1" ht="16.5"/>
    <row r="931" s="45" customFormat="1" ht="16.5"/>
    <row r="932" s="45" customFormat="1" ht="16.5"/>
    <row r="933" s="45" customFormat="1" ht="16.5"/>
    <row r="934" s="45" customFormat="1" ht="16.5"/>
    <row r="935" s="45" customFormat="1" ht="16.5"/>
    <row r="936" s="45" customFormat="1" ht="16.5"/>
    <row r="937" s="45" customFormat="1" ht="16.5"/>
    <row r="938" s="45" customFormat="1" ht="16.5"/>
    <row r="939" s="45" customFormat="1" ht="16.5"/>
    <row r="940" s="45" customFormat="1" ht="16.5"/>
    <row r="941" s="45" customFormat="1" ht="16.5"/>
    <row r="942" s="45" customFormat="1" ht="16.5"/>
    <row r="943" s="45" customFormat="1" ht="16.5"/>
    <row r="944" s="45" customFormat="1" ht="16.5"/>
    <row r="945" s="45" customFormat="1" ht="16.5"/>
    <row r="946" s="45" customFormat="1" ht="16.5"/>
    <row r="947" s="45" customFormat="1" ht="16.5"/>
    <row r="948" s="45" customFormat="1" ht="16.5"/>
    <row r="949" s="45" customFormat="1" ht="16.5"/>
    <row r="950" s="45" customFormat="1" ht="16.5"/>
    <row r="951" s="45" customFormat="1" ht="16.5"/>
    <row r="952" s="45" customFormat="1" ht="16.5"/>
    <row r="953" s="45" customFormat="1" ht="16.5"/>
    <row r="954" s="45" customFormat="1" ht="16.5"/>
    <row r="955" s="45" customFormat="1" ht="16.5"/>
    <row r="956" s="45" customFormat="1" ht="16.5"/>
    <row r="957" s="45" customFormat="1" ht="16.5"/>
    <row r="958" s="45" customFormat="1" ht="16.5"/>
    <row r="959" s="45" customFormat="1" ht="16.5"/>
    <row r="960" s="45" customFormat="1" ht="16.5"/>
    <row r="961" s="45" customFormat="1" ht="16.5"/>
    <row r="962" s="45" customFormat="1" ht="16.5"/>
    <row r="963" s="45" customFormat="1" ht="16.5"/>
    <row r="964" s="45" customFormat="1" ht="16.5"/>
    <row r="965" s="45" customFormat="1" ht="16.5"/>
    <row r="966" s="45" customFormat="1" ht="16.5"/>
    <row r="967" s="45" customFormat="1" ht="16.5"/>
    <row r="968" s="45" customFormat="1" ht="16.5"/>
    <row r="969" s="45" customFormat="1" ht="16.5"/>
    <row r="970" s="45" customFormat="1" ht="16.5"/>
    <row r="971" s="45" customFormat="1" ht="16.5"/>
    <row r="972" s="45" customFormat="1" ht="16.5"/>
    <row r="973" s="45" customFormat="1" ht="16.5"/>
    <row r="974" s="45" customFormat="1" ht="16.5"/>
    <row r="975" s="45" customFormat="1" ht="16.5"/>
    <row r="976" s="45" customFormat="1" ht="16.5"/>
    <row r="977" s="45" customFormat="1" ht="16.5"/>
    <row r="978" s="45" customFormat="1" ht="16.5"/>
    <row r="979" s="45" customFormat="1" ht="16.5"/>
    <row r="980" s="45" customFormat="1" ht="16.5"/>
    <row r="981" s="45" customFormat="1" ht="16.5"/>
    <row r="982" s="45" customFormat="1" ht="16.5"/>
    <row r="983" s="45" customFormat="1" ht="16.5"/>
    <row r="984" s="45" customFormat="1" ht="16.5"/>
    <row r="985" s="45" customFormat="1" ht="16.5"/>
    <row r="986" s="45" customFormat="1" ht="16.5"/>
    <row r="987" s="45" customFormat="1" ht="16.5"/>
    <row r="988" s="45" customFormat="1" ht="16.5"/>
    <row r="989" s="45" customFormat="1" ht="16.5"/>
    <row r="990" s="45" customFormat="1" ht="16.5"/>
    <row r="991" s="45" customFormat="1" ht="16.5"/>
    <row r="992" s="45" customFormat="1" ht="16.5"/>
    <row r="993" s="45" customFormat="1" ht="16.5"/>
    <row r="994" s="45" customFormat="1" ht="16.5"/>
    <row r="995" s="45" customFormat="1" ht="16.5"/>
    <row r="996" s="45" customFormat="1" ht="16.5"/>
    <row r="997" s="45" customFormat="1" ht="16.5"/>
    <row r="998" s="45" customFormat="1" ht="16.5"/>
    <row r="999" s="45" customFormat="1" ht="16.5"/>
    <row r="1000" s="45" customFormat="1" ht="16.5"/>
    <row r="1001" s="45" customFormat="1" ht="16.5"/>
    <row r="1002" s="45" customFormat="1" ht="16.5"/>
    <row r="1003" s="45" customFormat="1" ht="16.5"/>
    <row r="1004" s="45" customFormat="1" ht="16.5"/>
    <row r="1005" s="45" customFormat="1" ht="16.5"/>
    <row r="1006" s="45" customFormat="1" ht="16.5"/>
    <row r="1007" s="45" customFormat="1" ht="16.5"/>
    <row r="1008" s="45" customFormat="1" ht="16.5"/>
    <row r="1009" s="45" customFormat="1" ht="16.5"/>
    <row r="1010" s="45" customFormat="1" ht="16.5"/>
    <row r="1011" s="45" customFormat="1" ht="16.5"/>
    <row r="1012" s="45" customFormat="1" ht="16.5"/>
    <row r="1013" s="45" customFormat="1" ht="16.5"/>
    <row r="1014" s="45" customFormat="1" ht="16.5"/>
    <row r="1015" s="45" customFormat="1" ht="16.5"/>
    <row r="1016" s="45" customFormat="1" ht="16.5"/>
    <row r="1017" s="45" customFormat="1" ht="16.5"/>
  </sheetData>
  <mergeCells count="28">
    <mergeCell ref="B7:C7"/>
    <mergeCell ref="D7:E7"/>
    <mergeCell ref="F7:G7"/>
    <mergeCell ref="H7:I7"/>
    <mergeCell ref="J7:N7"/>
    <mergeCell ref="A12:M12"/>
    <mergeCell ref="I5:I6"/>
    <mergeCell ref="J5:J6"/>
    <mergeCell ref="K5:K6"/>
    <mergeCell ref="L5:L6"/>
    <mergeCell ref="M5:M6"/>
    <mergeCell ref="N5:N6"/>
    <mergeCell ref="C5:C6"/>
    <mergeCell ref="D5:D6"/>
    <mergeCell ref="E5:E6"/>
    <mergeCell ref="F5:F6"/>
    <mergeCell ref="G5:G6"/>
    <mergeCell ref="H5:H6"/>
    <mergeCell ref="A1:N1"/>
    <mergeCell ref="A2:N2"/>
    <mergeCell ref="A3:A6"/>
    <mergeCell ref="B3:C3"/>
    <mergeCell ref="D3:G3"/>
    <mergeCell ref="H3:I3"/>
    <mergeCell ref="J3:N3"/>
    <mergeCell ref="D4:E4"/>
    <mergeCell ref="F4:G4"/>
    <mergeCell ref="B5:B6"/>
  </mergeCells>
  <phoneticPr fontId="6" type="noConversion"/>
  <printOptions horizontalCentered="1"/>
  <pageMargins left="0.70866141732283516" right="0.70866141732283516" top="0.78740157480315021" bottom="0.31496062992126012" header="0.31496062992126012" footer="0.31496062992126012"/>
  <pageSetup paperSize="0" scale="85" fitToWidth="0" fitToHeight="0" orientation="landscape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/>
  </sheetViews>
  <sheetFormatPr defaultColWidth="9.5" defaultRowHeight="16.5"/>
  <cols>
    <col min="1" max="1" width="10.375" customWidth="1"/>
    <col min="2" max="2" width="9" customWidth="1"/>
    <col min="3" max="3" width="12.25" customWidth="1"/>
    <col min="4" max="4" width="9" customWidth="1"/>
    <col min="5" max="5" width="12.25" customWidth="1"/>
    <col min="6" max="6" width="8.375" customWidth="1"/>
    <col min="7" max="7" width="12.25" customWidth="1"/>
    <col min="8" max="8" width="13.375" customWidth="1"/>
    <col min="9" max="9" width="12.25" customWidth="1"/>
    <col min="10" max="10" width="9.5" customWidth="1"/>
  </cols>
  <sheetData>
    <row r="1" spans="1:9" ht="28.35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</row>
    <row r="2" spans="1:9" ht="28.35" customHeight="1">
      <c r="A2" s="139" t="s">
        <v>48</v>
      </c>
      <c r="B2" s="139"/>
      <c r="C2" s="139"/>
      <c r="D2" s="139"/>
      <c r="E2" s="139"/>
      <c r="F2" s="139"/>
      <c r="G2" s="139"/>
      <c r="H2" s="139"/>
      <c r="I2" s="139"/>
    </row>
    <row r="3" spans="1:9" ht="28.35" customHeight="1">
      <c r="A3" s="117" t="s">
        <v>3</v>
      </c>
      <c r="B3" s="118" t="s">
        <v>35</v>
      </c>
      <c r="C3" s="118"/>
      <c r="D3" s="118" t="s">
        <v>49</v>
      </c>
      <c r="E3" s="118"/>
      <c r="F3" s="118"/>
      <c r="G3" s="118"/>
      <c r="H3" s="118" t="s">
        <v>50</v>
      </c>
      <c r="I3" s="118"/>
    </row>
    <row r="4" spans="1:9" ht="28.35" customHeight="1">
      <c r="A4" s="117"/>
      <c r="B4" s="118" t="s">
        <v>11</v>
      </c>
      <c r="C4" s="131" t="s">
        <v>41</v>
      </c>
      <c r="D4" s="117" t="s">
        <v>51</v>
      </c>
      <c r="E4" s="117"/>
      <c r="F4" s="117" t="s">
        <v>52</v>
      </c>
      <c r="G4" s="117"/>
      <c r="H4" s="117" t="s">
        <v>11</v>
      </c>
      <c r="I4" s="132" t="s">
        <v>41</v>
      </c>
    </row>
    <row r="5" spans="1:9" ht="28.35" customHeight="1">
      <c r="A5" s="117"/>
      <c r="B5" s="118"/>
      <c r="C5" s="131"/>
      <c r="D5" s="133" t="s">
        <v>11</v>
      </c>
      <c r="E5" s="134" t="s">
        <v>41</v>
      </c>
      <c r="F5" s="133" t="s">
        <v>11</v>
      </c>
      <c r="G5" s="134" t="s">
        <v>41</v>
      </c>
      <c r="H5" s="117"/>
      <c r="I5" s="132"/>
    </row>
    <row r="6" spans="1:9" ht="28.35" customHeight="1">
      <c r="A6" s="92" t="s">
        <v>42</v>
      </c>
      <c r="B6" s="131">
        <v>18</v>
      </c>
      <c r="C6" s="131"/>
      <c r="D6" s="132">
        <v>5</v>
      </c>
      <c r="E6" s="132"/>
      <c r="F6" s="132">
        <v>10</v>
      </c>
      <c r="G6" s="132"/>
      <c r="H6" s="132">
        <v>3</v>
      </c>
      <c r="I6" s="132"/>
    </row>
    <row r="7" spans="1:9" ht="28.35" customHeight="1">
      <c r="A7" s="92" t="s">
        <v>43</v>
      </c>
      <c r="B7" s="135">
        <f t="shared" ref="B7:I7" si="0">B8+B9</f>
        <v>568</v>
      </c>
      <c r="C7" s="136">
        <f t="shared" si="0"/>
        <v>1</v>
      </c>
      <c r="D7" s="137">
        <f t="shared" si="0"/>
        <v>310</v>
      </c>
      <c r="E7" s="136">
        <f t="shared" si="0"/>
        <v>1</v>
      </c>
      <c r="F7" s="137">
        <f t="shared" si="0"/>
        <v>106</v>
      </c>
      <c r="G7" s="136">
        <f t="shared" si="0"/>
        <v>1</v>
      </c>
      <c r="H7" s="137">
        <f t="shared" si="0"/>
        <v>152</v>
      </c>
      <c r="I7" s="136">
        <f t="shared" si="0"/>
        <v>1</v>
      </c>
    </row>
    <row r="8" spans="1:9" ht="28.35" customHeight="1">
      <c r="A8" s="92" t="s">
        <v>44</v>
      </c>
      <c r="B8" s="135">
        <f>D8+F8+H8</f>
        <v>236</v>
      </c>
      <c r="C8" s="136">
        <f>B8/B7</f>
        <v>0.41549295774647887</v>
      </c>
      <c r="D8" s="138">
        <v>123</v>
      </c>
      <c r="E8" s="136">
        <f>D8/$D$7</f>
        <v>0.39677419354838711</v>
      </c>
      <c r="F8" s="138">
        <v>45</v>
      </c>
      <c r="G8" s="136">
        <f>F8/$F$7</f>
        <v>0.42452830188679247</v>
      </c>
      <c r="H8" s="138">
        <v>68</v>
      </c>
      <c r="I8" s="136">
        <f>H8/$H$7</f>
        <v>0.44736842105263158</v>
      </c>
    </row>
    <row r="9" spans="1:9" ht="28.35" customHeight="1">
      <c r="A9" s="92" t="s">
        <v>45</v>
      </c>
      <c r="B9" s="135">
        <f>D9+F9+H9</f>
        <v>332</v>
      </c>
      <c r="C9" s="136">
        <f>B9/B7</f>
        <v>0.58450704225352113</v>
      </c>
      <c r="D9" s="138">
        <v>187</v>
      </c>
      <c r="E9" s="136">
        <f>D9/$D$7</f>
        <v>0.60322580645161294</v>
      </c>
      <c r="F9" s="138">
        <v>61</v>
      </c>
      <c r="G9" s="136">
        <f>F9/$F$7</f>
        <v>0.57547169811320753</v>
      </c>
      <c r="H9" s="138">
        <v>84</v>
      </c>
      <c r="I9" s="136">
        <f>H9/$H$7</f>
        <v>0.55263157894736847</v>
      </c>
    </row>
    <row r="10" spans="1:9" ht="28.35" customHeight="1">
      <c r="A10" s="140" t="s">
        <v>18</v>
      </c>
      <c r="B10" s="140"/>
      <c r="C10" s="140"/>
      <c r="D10" s="140"/>
      <c r="E10" s="140"/>
      <c r="F10" s="140"/>
      <c r="G10" s="140"/>
      <c r="H10" s="140"/>
      <c r="I10" s="140"/>
    </row>
  </sheetData>
  <mergeCells count="17">
    <mergeCell ref="A10:I10"/>
    <mergeCell ref="H4:H5"/>
    <mergeCell ref="I4:I5"/>
    <mergeCell ref="B6:C6"/>
    <mergeCell ref="D6:E6"/>
    <mergeCell ref="F6:G6"/>
    <mergeCell ref="H6:I6"/>
    <mergeCell ref="A1:I1"/>
    <mergeCell ref="A2:I2"/>
    <mergeCell ref="A3:A5"/>
    <mergeCell ref="B3:C3"/>
    <mergeCell ref="D3:G3"/>
    <mergeCell ref="H3:I3"/>
    <mergeCell ref="B4:B5"/>
    <mergeCell ref="C4:C5"/>
    <mergeCell ref="D4:E4"/>
    <mergeCell ref="F4:G4"/>
  </mergeCells>
  <phoneticPr fontId="6" type="noConversion"/>
  <printOptions horizontalCentered="1"/>
  <pageMargins left="0.47244094488189003" right="0.47244094488189003" top="0.78740157480314998" bottom="0" header="0" footer="0"/>
  <pageSetup paperSize="0" fitToWidth="0" fitToHeight="0" pageOrder="overThenDown" orientation="landscape" horizontalDpi="0" verticalDpi="0" copies="0"/>
  <headerFooter alignWithMargins="0">
    <oddHeader>&amp;C&amp;"Arial,Regular"&amp;10&amp;KFFFFFF&amp;A</oddHeader>
    <oddFooter>&amp;C&amp;"Arial,Regular"&amp;10&amp;KFFFFFF頁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/>
  </sheetViews>
  <sheetFormatPr defaultColWidth="9.5" defaultRowHeight="16.5"/>
  <cols>
    <col min="1" max="1" width="10.375" customWidth="1"/>
    <col min="2" max="2" width="7.625" customWidth="1"/>
    <col min="3" max="3" width="10" customWidth="1"/>
    <col min="4" max="4" width="8.75" customWidth="1"/>
    <col min="5" max="5" width="9.875" customWidth="1"/>
    <col min="6" max="6" width="9.25" customWidth="1"/>
    <col min="7" max="7" width="11.25" customWidth="1"/>
    <col min="8" max="8" width="7.25" customWidth="1"/>
    <col min="9" max="9" width="10.25" customWidth="1"/>
    <col min="10" max="10" width="9.5" customWidth="1"/>
  </cols>
  <sheetData>
    <row r="1" spans="1:9" ht="28.35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</row>
    <row r="2" spans="1:9" ht="28.35" customHeight="1">
      <c r="A2" s="139" t="s">
        <v>53</v>
      </c>
      <c r="B2" s="139"/>
      <c r="C2" s="139"/>
      <c r="D2" s="139"/>
      <c r="E2" s="139"/>
      <c r="F2" s="139"/>
      <c r="G2" s="139"/>
      <c r="H2" s="139"/>
      <c r="I2" s="139"/>
    </row>
    <row r="3" spans="1:9" ht="28.35" customHeight="1">
      <c r="A3" s="117" t="s">
        <v>3</v>
      </c>
      <c r="B3" s="118" t="s">
        <v>35</v>
      </c>
      <c r="C3" s="118"/>
      <c r="D3" s="118" t="s">
        <v>49</v>
      </c>
      <c r="E3" s="118"/>
      <c r="F3" s="118"/>
      <c r="G3" s="118"/>
      <c r="H3" s="118" t="s">
        <v>54</v>
      </c>
      <c r="I3" s="118"/>
    </row>
    <row r="4" spans="1:9" ht="28.35" customHeight="1">
      <c r="A4" s="117"/>
      <c r="B4" s="118" t="s">
        <v>11</v>
      </c>
      <c r="C4" s="131" t="s">
        <v>41</v>
      </c>
      <c r="D4" s="117" t="s">
        <v>51</v>
      </c>
      <c r="E4" s="117"/>
      <c r="F4" s="117" t="s">
        <v>52</v>
      </c>
      <c r="G4" s="117"/>
      <c r="H4" s="117" t="s">
        <v>11</v>
      </c>
      <c r="I4" s="132" t="s">
        <v>41</v>
      </c>
    </row>
    <row r="5" spans="1:9" ht="28.35" customHeight="1">
      <c r="A5" s="117"/>
      <c r="B5" s="118"/>
      <c r="C5" s="131"/>
      <c r="D5" s="133" t="s">
        <v>11</v>
      </c>
      <c r="E5" s="134" t="s">
        <v>41</v>
      </c>
      <c r="F5" s="133" t="s">
        <v>11</v>
      </c>
      <c r="G5" s="134" t="s">
        <v>41</v>
      </c>
      <c r="H5" s="117"/>
      <c r="I5" s="132"/>
    </row>
    <row r="6" spans="1:9" ht="28.35" customHeight="1">
      <c r="A6" s="92" t="s">
        <v>42</v>
      </c>
      <c r="B6" s="131">
        <v>16</v>
      </c>
      <c r="C6" s="131"/>
      <c r="D6" s="132">
        <v>13</v>
      </c>
      <c r="E6" s="132"/>
      <c r="F6" s="132" t="s">
        <v>55</v>
      </c>
      <c r="G6" s="132"/>
      <c r="H6" s="132">
        <v>3</v>
      </c>
      <c r="I6" s="132"/>
    </row>
    <row r="7" spans="1:9" ht="28.35" customHeight="1">
      <c r="A7" s="92" t="s">
        <v>43</v>
      </c>
      <c r="B7" s="135">
        <f>D7+F7+H7</f>
        <v>762</v>
      </c>
      <c r="C7" s="136">
        <f t="shared" ref="C7:I7" si="0">C8+C9</f>
        <v>1</v>
      </c>
      <c r="D7" s="137">
        <f t="shared" si="0"/>
        <v>538</v>
      </c>
      <c r="E7" s="136">
        <f t="shared" si="0"/>
        <v>1</v>
      </c>
      <c r="F7" s="137">
        <f t="shared" si="0"/>
        <v>125</v>
      </c>
      <c r="G7" s="136">
        <f t="shared" si="0"/>
        <v>1</v>
      </c>
      <c r="H7" s="137">
        <f t="shared" si="0"/>
        <v>99</v>
      </c>
      <c r="I7" s="136">
        <f t="shared" si="0"/>
        <v>1</v>
      </c>
    </row>
    <row r="8" spans="1:9" ht="28.35" customHeight="1">
      <c r="A8" s="92" t="s">
        <v>44</v>
      </c>
      <c r="B8" s="135">
        <f>SUM(D8,F8,H8)</f>
        <v>269</v>
      </c>
      <c r="C8" s="136">
        <f>B8/$B$7</f>
        <v>0.35301837270341208</v>
      </c>
      <c r="D8" s="138">
        <v>174</v>
      </c>
      <c r="E8" s="136">
        <f>D8/$D$7</f>
        <v>0.32342007434944237</v>
      </c>
      <c r="F8" s="138">
        <v>51</v>
      </c>
      <c r="G8" s="136">
        <f>F8/$F$7</f>
        <v>0.40799999999999997</v>
      </c>
      <c r="H8" s="138">
        <v>44</v>
      </c>
      <c r="I8" s="136">
        <f>H8/$H$7</f>
        <v>0.44444444444444442</v>
      </c>
    </row>
    <row r="9" spans="1:9" ht="28.35" customHeight="1">
      <c r="A9" s="92" t="s">
        <v>45</v>
      </c>
      <c r="B9" s="135">
        <f>SUM(D9,F9,H9)</f>
        <v>493</v>
      </c>
      <c r="C9" s="136">
        <f>B9/$B$7</f>
        <v>0.64698162729658792</v>
      </c>
      <c r="D9" s="138">
        <v>364</v>
      </c>
      <c r="E9" s="136">
        <f>D9/$D$7</f>
        <v>0.67657992565055758</v>
      </c>
      <c r="F9" s="138">
        <v>74</v>
      </c>
      <c r="G9" s="136">
        <f>F9/$F$7</f>
        <v>0.59199999999999997</v>
      </c>
      <c r="H9" s="138">
        <v>55</v>
      </c>
      <c r="I9" s="136">
        <f>H9/$H$7</f>
        <v>0.55555555555555558</v>
      </c>
    </row>
    <row r="10" spans="1:9" ht="32.65" customHeight="1">
      <c r="A10" s="140" t="s">
        <v>56</v>
      </c>
      <c r="B10" s="140"/>
      <c r="C10" s="140"/>
      <c r="D10" s="140"/>
      <c r="E10" s="140"/>
      <c r="F10" s="140"/>
      <c r="G10" s="140"/>
      <c r="H10" s="140"/>
      <c r="I10" s="140"/>
    </row>
  </sheetData>
  <mergeCells count="17">
    <mergeCell ref="A10:I10"/>
    <mergeCell ref="H4:H5"/>
    <mergeCell ref="I4:I5"/>
    <mergeCell ref="B6:C6"/>
    <mergeCell ref="D6:E6"/>
    <mergeCell ref="F6:G6"/>
    <mergeCell ref="H6:I6"/>
    <mergeCell ref="A1:I1"/>
    <mergeCell ref="A2:I2"/>
    <mergeCell ref="A3:A5"/>
    <mergeCell ref="B3:C3"/>
    <mergeCell ref="D3:G3"/>
    <mergeCell ref="H3:I3"/>
    <mergeCell ref="B4:B5"/>
    <mergeCell ref="C4:C5"/>
    <mergeCell ref="D4:E4"/>
    <mergeCell ref="F4:G4"/>
  </mergeCells>
  <phoneticPr fontId="6" type="noConversion"/>
  <printOptions horizontalCentered="1"/>
  <pageMargins left="0.47244094488189003" right="0.47244094488189003" top="0.78740157480314998" bottom="0" header="0" footer="0"/>
  <pageSetup paperSize="0" fitToWidth="0" fitToHeight="0" pageOrder="overThenDown" orientation="landscape" horizontalDpi="0" verticalDpi="0" copies="0"/>
  <headerFooter alignWithMargins="0">
    <oddHeader>&amp;C&amp;"Arial,Regular"&amp;10&amp;KFFFFFF&amp;A</oddHeader>
    <oddFooter>&amp;C&amp;"Arial,Regular"&amp;10&amp;KFFFFFF頁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/>
  </sheetViews>
  <sheetFormatPr defaultColWidth="9.5" defaultRowHeight="16.5"/>
  <cols>
    <col min="1" max="1" width="12.5" customWidth="1"/>
    <col min="2" max="2" width="8.5" customWidth="1"/>
    <col min="3" max="3" width="13.125" customWidth="1"/>
    <col min="4" max="4" width="8.5" customWidth="1"/>
    <col min="5" max="5" width="11.875" customWidth="1"/>
    <col min="6" max="6" width="8.5" customWidth="1"/>
    <col min="7" max="7" width="12.125" customWidth="1"/>
    <col min="8" max="8" width="11.25" hidden="1" customWidth="1"/>
    <col min="9" max="9" width="13.375" hidden="1" customWidth="1"/>
    <col min="10" max="10" width="8.5" hidden="1" customWidth="1"/>
    <col min="11" max="11" width="11.875" hidden="1" customWidth="1"/>
    <col min="12" max="12" width="11.25" hidden="1" customWidth="1"/>
    <col min="13" max="13" width="8.875" hidden="1" customWidth="1"/>
    <col min="14" max="64" width="8.625" customWidth="1"/>
    <col min="65" max="65" width="9.5" customWidth="1"/>
  </cols>
  <sheetData>
    <row r="1" spans="1:13" ht="30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</row>
    <row r="2" spans="1:13" ht="30" customHeight="1">
      <c r="A2" s="139" t="s">
        <v>57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</row>
    <row r="3" spans="1:13" ht="30" customHeight="1">
      <c r="A3" s="117" t="s">
        <v>3</v>
      </c>
      <c r="B3" s="118" t="s">
        <v>35</v>
      </c>
      <c r="C3" s="118"/>
      <c r="D3" s="118" t="s">
        <v>49</v>
      </c>
      <c r="E3" s="118"/>
      <c r="F3" s="118" t="s">
        <v>54</v>
      </c>
      <c r="G3" s="118"/>
      <c r="H3" s="118" t="s">
        <v>58</v>
      </c>
      <c r="I3" s="118"/>
      <c r="J3" s="118" t="s">
        <v>59</v>
      </c>
      <c r="K3" s="118"/>
      <c r="L3" s="118" t="s">
        <v>60</v>
      </c>
      <c r="M3" s="118"/>
    </row>
    <row r="4" spans="1:13" ht="30" customHeight="1">
      <c r="A4" s="117"/>
      <c r="B4" s="141" t="s">
        <v>11</v>
      </c>
      <c r="C4" s="99" t="s">
        <v>41</v>
      </c>
      <c r="D4" s="133" t="s">
        <v>11</v>
      </c>
      <c r="E4" s="134" t="s">
        <v>41</v>
      </c>
      <c r="F4" s="133" t="s">
        <v>11</v>
      </c>
      <c r="G4" s="134" t="s">
        <v>41</v>
      </c>
      <c r="H4" s="133" t="s">
        <v>11</v>
      </c>
      <c r="I4" s="134" t="s">
        <v>41</v>
      </c>
      <c r="J4" s="133" t="s">
        <v>11</v>
      </c>
      <c r="K4" s="134" t="s">
        <v>41</v>
      </c>
      <c r="L4" s="133" t="s">
        <v>11</v>
      </c>
      <c r="M4" s="134" t="s">
        <v>41</v>
      </c>
    </row>
    <row r="5" spans="1:13" ht="30" customHeight="1">
      <c r="A5" s="92" t="s">
        <v>42</v>
      </c>
      <c r="B5" s="131">
        <v>17</v>
      </c>
      <c r="C5" s="131"/>
      <c r="D5" s="132">
        <v>16</v>
      </c>
      <c r="E5" s="132"/>
      <c r="F5" s="132">
        <v>1</v>
      </c>
      <c r="G5" s="132"/>
      <c r="H5" s="132">
        <v>2</v>
      </c>
      <c r="I5" s="132"/>
      <c r="J5" s="132">
        <v>1</v>
      </c>
      <c r="K5" s="132"/>
      <c r="L5" s="132">
        <v>1</v>
      </c>
      <c r="M5" s="132"/>
    </row>
    <row r="6" spans="1:13" ht="30" customHeight="1">
      <c r="A6" s="92" t="s">
        <v>43</v>
      </c>
      <c r="B6" s="135">
        <f>D6+F6+J6</f>
        <v>960</v>
      </c>
      <c r="C6" s="136">
        <f t="shared" ref="C6:J6" si="0">C7+C8</f>
        <v>1</v>
      </c>
      <c r="D6" s="137">
        <f t="shared" si="0"/>
        <v>905</v>
      </c>
      <c r="E6" s="136">
        <f t="shared" si="0"/>
        <v>1</v>
      </c>
      <c r="F6" s="137">
        <f t="shared" si="0"/>
        <v>55</v>
      </c>
      <c r="G6" s="136">
        <f t="shared" si="0"/>
        <v>1</v>
      </c>
      <c r="H6" s="137">
        <f t="shared" si="0"/>
        <v>0</v>
      </c>
      <c r="I6" s="136" t="e">
        <f t="shared" si="0"/>
        <v>#DIV/0!</v>
      </c>
      <c r="J6" s="137">
        <f t="shared" si="0"/>
        <v>0</v>
      </c>
      <c r="K6" s="136"/>
      <c r="L6" s="137">
        <f>L7+L8</f>
        <v>0</v>
      </c>
      <c r="M6" s="136" t="e">
        <f>M7+M8</f>
        <v>#DIV/0!</v>
      </c>
    </row>
    <row r="7" spans="1:13" ht="30" customHeight="1">
      <c r="A7" s="92" t="s">
        <v>44</v>
      </c>
      <c r="B7" s="135">
        <f>D7+F7+J7</f>
        <v>375</v>
      </c>
      <c r="C7" s="136">
        <f>B7/$B$6</f>
        <v>0.390625</v>
      </c>
      <c r="D7" s="138">
        <v>357</v>
      </c>
      <c r="E7" s="136">
        <f>D7/$D$6</f>
        <v>0.39447513812154694</v>
      </c>
      <c r="F7" s="138">
        <v>18</v>
      </c>
      <c r="G7" s="136">
        <f>F7/$F$6</f>
        <v>0.32727272727272727</v>
      </c>
      <c r="H7" s="138"/>
      <c r="I7" s="136" t="e">
        <f>H7/$H$6</f>
        <v>#DIV/0!</v>
      </c>
      <c r="J7" s="138">
        <v>0</v>
      </c>
      <c r="K7" s="136" t="e">
        <f>J7/$J$6</f>
        <v>#DIV/0!</v>
      </c>
      <c r="L7" s="138"/>
      <c r="M7" s="136" t="e">
        <f>L7/$L$6</f>
        <v>#DIV/0!</v>
      </c>
    </row>
    <row r="8" spans="1:13" ht="30" customHeight="1">
      <c r="A8" s="92" t="s">
        <v>45</v>
      </c>
      <c r="B8" s="135">
        <f>D8+F8+J8</f>
        <v>585</v>
      </c>
      <c r="C8" s="136">
        <f>B8/$B$6</f>
        <v>0.609375</v>
      </c>
      <c r="D8" s="138">
        <v>548</v>
      </c>
      <c r="E8" s="136">
        <f>D8/$D$6</f>
        <v>0.605524861878453</v>
      </c>
      <c r="F8" s="138">
        <v>37</v>
      </c>
      <c r="G8" s="136">
        <f>F8/$F$6</f>
        <v>0.67272727272727273</v>
      </c>
      <c r="H8" s="138"/>
      <c r="I8" s="136" t="e">
        <f>H8/$H$6</f>
        <v>#DIV/0!</v>
      </c>
      <c r="J8" s="138">
        <v>0</v>
      </c>
      <c r="K8" s="136"/>
      <c r="L8" s="138"/>
      <c r="M8" s="136" t="e">
        <f>L8/$L$6</f>
        <v>#DIV/0!</v>
      </c>
    </row>
    <row r="9" spans="1:13" ht="30" customHeight="1">
      <c r="A9" s="140" t="s">
        <v>18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</row>
  </sheetData>
  <mergeCells count="16">
    <mergeCell ref="A9:M9"/>
    <mergeCell ref="B5:C5"/>
    <mergeCell ref="D5:E5"/>
    <mergeCell ref="F5:G5"/>
    <mergeCell ref="H5:I5"/>
    <mergeCell ref="J5:K5"/>
    <mergeCell ref="L5:M5"/>
    <mergeCell ref="A1:M1"/>
    <mergeCell ref="A2:M2"/>
    <mergeCell ref="A3:A4"/>
    <mergeCell ref="B3:C3"/>
    <mergeCell ref="D3:E3"/>
    <mergeCell ref="F3:G3"/>
    <mergeCell ref="H3:I3"/>
    <mergeCell ref="J3:K3"/>
    <mergeCell ref="L3:M3"/>
  </mergeCells>
  <phoneticPr fontId="6" type="noConversion"/>
  <printOptions horizontalCentered="1"/>
  <pageMargins left="0.70833333333333304" right="0.70833333333333304" top="0.74791666666666701" bottom="0.74791666666666701" header="0.74791666666666701" footer="0.74791666666666701"/>
  <pageSetup paperSize="0" fitToWidth="0" fitToHeight="0" orientation="landscape" horizontalDpi="0" verticalDpi="0" copies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/>
  </sheetViews>
  <sheetFormatPr defaultColWidth="9.5" defaultRowHeight="16.5"/>
  <cols>
    <col min="1" max="1" width="12.5" customWidth="1"/>
    <col min="2" max="2" width="8.5" customWidth="1"/>
    <col min="3" max="3" width="13.125" customWidth="1"/>
    <col min="4" max="4" width="8.5" customWidth="1"/>
    <col min="5" max="5" width="11.875" customWidth="1"/>
    <col min="6" max="6" width="8.5" customWidth="1"/>
    <col min="7" max="7" width="12.125" customWidth="1"/>
    <col min="8" max="8" width="11.25" hidden="1" customWidth="1"/>
    <col min="9" max="9" width="13.375" hidden="1" customWidth="1"/>
    <col min="10" max="10" width="8.5" customWidth="1"/>
    <col min="11" max="11" width="10.75" customWidth="1"/>
    <col min="12" max="12" width="11.25" hidden="1" customWidth="1"/>
    <col min="13" max="13" width="11.875" hidden="1" customWidth="1"/>
    <col min="14" max="64" width="8.625" customWidth="1"/>
    <col min="65" max="65" width="9.5" customWidth="1"/>
  </cols>
  <sheetData>
    <row r="1" spans="1:13" ht="30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</row>
    <row r="2" spans="1:13" ht="30" customHeight="1">
      <c r="A2" s="139" t="s">
        <v>61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</row>
    <row r="3" spans="1:13" ht="30" customHeight="1">
      <c r="A3" s="117" t="s">
        <v>3</v>
      </c>
      <c r="B3" s="118" t="s">
        <v>35</v>
      </c>
      <c r="C3" s="118"/>
      <c r="D3" s="118" t="s">
        <v>49</v>
      </c>
      <c r="E3" s="118"/>
      <c r="F3" s="118" t="s">
        <v>54</v>
      </c>
      <c r="G3" s="118"/>
      <c r="H3" s="118" t="s">
        <v>58</v>
      </c>
      <c r="I3" s="118"/>
      <c r="J3" s="118" t="s">
        <v>59</v>
      </c>
      <c r="K3" s="118"/>
      <c r="L3" s="118" t="s">
        <v>60</v>
      </c>
      <c r="M3" s="118"/>
    </row>
    <row r="4" spans="1:13" ht="30" customHeight="1">
      <c r="A4" s="117"/>
      <c r="B4" s="141" t="s">
        <v>11</v>
      </c>
      <c r="C4" s="99" t="s">
        <v>41</v>
      </c>
      <c r="D4" s="133" t="s">
        <v>11</v>
      </c>
      <c r="E4" s="134" t="s">
        <v>41</v>
      </c>
      <c r="F4" s="133" t="s">
        <v>11</v>
      </c>
      <c r="G4" s="134" t="s">
        <v>41</v>
      </c>
      <c r="H4" s="133" t="s">
        <v>11</v>
      </c>
      <c r="I4" s="134" t="s">
        <v>41</v>
      </c>
      <c r="J4" s="133" t="s">
        <v>11</v>
      </c>
      <c r="K4" s="134" t="s">
        <v>41</v>
      </c>
      <c r="L4" s="133" t="s">
        <v>11</v>
      </c>
      <c r="M4" s="134" t="s">
        <v>41</v>
      </c>
    </row>
    <row r="5" spans="1:13" ht="30" customHeight="1">
      <c r="A5" s="92" t="s">
        <v>42</v>
      </c>
      <c r="B5" s="131">
        <v>11</v>
      </c>
      <c r="C5" s="131"/>
      <c r="D5" s="132">
        <v>9</v>
      </c>
      <c r="E5" s="132"/>
      <c r="F5" s="132">
        <v>1</v>
      </c>
      <c r="G5" s="132"/>
      <c r="H5" s="132">
        <v>2</v>
      </c>
      <c r="I5" s="132"/>
      <c r="J5" s="132">
        <v>1</v>
      </c>
      <c r="K5" s="132"/>
      <c r="L5" s="132">
        <v>1</v>
      </c>
      <c r="M5" s="132"/>
    </row>
    <row r="6" spans="1:13" ht="30" customHeight="1">
      <c r="A6" s="92" t="s">
        <v>43</v>
      </c>
      <c r="B6" s="135">
        <f>D6+F6+J6</f>
        <v>643</v>
      </c>
      <c r="C6" s="136">
        <f t="shared" ref="C6:I6" si="0">C7+C8</f>
        <v>1</v>
      </c>
      <c r="D6" s="137">
        <f t="shared" si="0"/>
        <v>538</v>
      </c>
      <c r="E6" s="136">
        <f t="shared" si="0"/>
        <v>1</v>
      </c>
      <c r="F6" s="137">
        <f t="shared" si="0"/>
        <v>53</v>
      </c>
      <c r="G6" s="136">
        <f t="shared" si="0"/>
        <v>1</v>
      </c>
      <c r="H6" s="137">
        <f t="shared" si="0"/>
        <v>0</v>
      </c>
      <c r="I6" s="136" t="e">
        <f t="shared" si="0"/>
        <v>#DIV/0!</v>
      </c>
      <c r="J6" s="137">
        <v>52</v>
      </c>
      <c r="K6" s="136">
        <f>K7+K8</f>
        <v>1</v>
      </c>
      <c r="L6" s="137">
        <f>L7+L8</f>
        <v>0</v>
      </c>
      <c r="M6" s="136" t="e">
        <f>M7+M8</f>
        <v>#DIV/0!</v>
      </c>
    </row>
    <row r="7" spans="1:13" ht="30" customHeight="1">
      <c r="A7" s="92" t="s">
        <v>44</v>
      </c>
      <c r="B7" s="135">
        <f>D7+F7+J7</f>
        <v>271</v>
      </c>
      <c r="C7" s="136">
        <f>B7/$B$6</f>
        <v>0.42146189735614309</v>
      </c>
      <c r="D7" s="138">
        <v>223</v>
      </c>
      <c r="E7" s="136">
        <f>D7/$D$6</f>
        <v>0.41449814126394052</v>
      </c>
      <c r="F7" s="138">
        <v>24</v>
      </c>
      <c r="G7" s="136">
        <f>F7/$F$6</f>
        <v>0.45283018867924529</v>
      </c>
      <c r="H7" s="138"/>
      <c r="I7" s="136" t="e">
        <f>H7/$H$6</f>
        <v>#DIV/0!</v>
      </c>
      <c r="J7" s="138">
        <v>24</v>
      </c>
      <c r="K7" s="136">
        <f>J7/$J$6</f>
        <v>0.46153846153846156</v>
      </c>
      <c r="L7" s="138"/>
      <c r="M7" s="136" t="e">
        <f>L7/$L$6</f>
        <v>#DIV/0!</v>
      </c>
    </row>
    <row r="8" spans="1:13" ht="30" customHeight="1">
      <c r="A8" s="92" t="s">
        <v>45</v>
      </c>
      <c r="B8" s="135">
        <f>D8+F8+J8</f>
        <v>372</v>
      </c>
      <c r="C8" s="136">
        <f>B8/$B$6</f>
        <v>0.57853810264385697</v>
      </c>
      <c r="D8" s="138">
        <v>315</v>
      </c>
      <c r="E8" s="136">
        <f>D8/$D$6</f>
        <v>0.58550185873605953</v>
      </c>
      <c r="F8" s="138">
        <v>29</v>
      </c>
      <c r="G8" s="136">
        <f>F8/$F$6</f>
        <v>0.54716981132075471</v>
      </c>
      <c r="H8" s="138"/>
      <c r="I8" s="136" t="e">
        <f>H8/$H$6</f>
        <v>#DIV/0!</v>
      </c>
      <c r="J8" s="138">
        <v>28</v>
      </c>
      <c r="K8" s="136">
        <f>J8/$J$6</f>
        <v>0.53846153846153844</v>
      </c>
      <c r="L8" s="138"/>
      <c r="M8" s="136" t="e">
        <f>L8/$L$6</f>
        <v>#DIV/0!</v>
      </c>
    </row>
    <row r="9" spans="1:13" ht="30" customHeight="1">
      <c r="A9" s="140" t="s">
        <v>18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</row>
  </sheetData>
  <mergeCells count="16">
    <mergeCell ref="A9:M9"/>
    <mergeCell ref="B5:C5"/>
    <mergeCell ref="D5:E5"/>
    <mergeCell ref="F5:G5"/>
    <mergeCell ref="H5:I5"/>
    <mergeCell ref="J5:K5"/>
    <mergeCell ref="L5:M5"/>
    <mergeCell ref="A1:M1"/>
    <mergeCell ref="A2:M2"/>
    <mergeCell ref="A3:A4"/>
    <mergeCell ref="B3:C3"/>
    <mergeCell ref="D3:E3"/>
    <mergeCell ref="F3:G3"/>
    <mergeCell ref="H3:I3"/>
    <mergeCell ref="J3:K3"/>
    <mergeCell ref="L3:M3"/>
  </mergeCells>
  <phoneticPr fontId="6" type="noConversion"/>
  <printOptions horizontalCentered="1"/>
  <pageMargins left="0.70833333333333304" right="0.70833333333333304" top="0.74791666666666701" bottom="0.74791666666666701" header="0.74791666666666701" footer="0.74791666666666701"/>
  <pageSetup paperSize="0" fitToWidth="0" fitToHeight="0" orientation="landscape" horizontalDpi="0" verticalDpi="0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/>
  </sheetViews>
  <sheetFormatPr defaultColWidth="9.5" defaultRowHeight="16.5"/>
  <cols>
    <col min="1" max="1" width="12.5" customWidth="1"/>
    <col min="2" max="2" width="6.875" customWidth="1"/>
    <col min="3" max="3" width="13.125" customWidth="1"/>
    <col min="4" max="4" width="8.625" customWidth="1"/>
    <col min="5" max="5" width="11.875" customWidth="1"/>
    <col min="6" max="6" width="8.625" customWidth="1"/>
    <col min="7" max="7" width="12.125" customWidth="1"/>
    <col min="8" max="8" width="8.625" customWidth="1"/>
    <col min="9" max="9" width="13.375" customWidth="1"/>
    <col min="10" max="10" width="8.625" customWidth="1"/>
    <col min="11" max="11" width="10.75" customWidth="1"/>
    <col min="12" max="12" width="8.625" customWidth="1"/>
    <col min="13" max="13" width="11.875" customWidth="1"/>
    <col min="14" max="64" width="8.625" customWidth="1"/>
    <col min="65" max="65" width="9.5" customWidth="1"/>
  </cols>
  <sheetData>
    <row r="1" spans="1:13" ht="30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</row>
    <row r="2" spans="1:13" ht="30" customHeight="1">
      <c r="A2" s="139" t="s">
        <v>62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</row>
    <row r="3" spans="1:13" ht="30" customHeight="1">
      <c r="A3" s="117" t="s">
        <v>3</v>
      </c>
      <c r="B3" s="118" t="s">
        <v>35</v>
      </c>
      <c r="C3" s="118"/>
      <c r="D3" s="118" t="s">
        <v>49</v>
      </c>
      <c r="E3" s="118"/>
      <c r="F3" s="118" t="s">
        <v>54</v>
      </c>
      <c r="G3" s="118"/>
      <c r="H3" s="118" t="s">
        <v>58</v>
      </c>
      <c r="I3" s="118"/>
      <c r="J3" s="118" t="s">
        <v>59</v>
      </c>
      <c r="K3" s="118"/>
      <c r="L3" s="118" t="s">
        <v>60</v>
      </c>
      <c r="M3" s="118"/>
    </row>
    <row r="4" spans="1:13" ht="30" customHeight="1">
      <c r="A4" s="117"/>
      <c r="B4" s="141" t="s">
        <v>11</v>
      </c>
      <c r="C4" s="99" t="s">
        <v>41</v>
      </c>
      <c r="D4" s="133" t="s">
        <v>11</v>
      </c>
      <c r="E4" s="134" t="s">
        <v>41</v>
      </c>
      <c r="F4" s="133" t="s">
        <v>11</v>
      </c>
      <c r="G4" s="134" t="s">
        <v>41</v>
      </c>
      <c r="H4" s="133" t="s">
        <v>11</v>
      </c>
      <c r="I4" s="134" t="s">
        <v>41</v>
      </c>
      <c r="J4" s="133" t="s">
        <v>11</v>
      </c>
      <c r="K4" s="134" t="s">
        <v>41</v>
      </c>
      <c r="L4" s="133" t="s">
        <v>11</v>
      </c>
      <c r="M4" s="134" t="s">
        <v>41</v>
      </c>
    </row>
    <row r="5" spans="1:13" ht="30" customHeight="1">
      <c r="A5" s="92" t="s">
        <v>42</v>
      </c>
      <c r="B5" s="131">
        <v>14</v>
      </c>
      <c r="C5" s="131"/>
      <c r="D5" s="132">
        <v>8</v>
      </c>
      <c r="E5" s="132"/>
      <c r="F5" s="132">
        <v>2</v>
      </c>
      <c r="G5" s="132"/>
      <c r="H5" s="132">
        <v>2</v>
      </c>
      <c r="I5" s="132"/>
      <c r="J5" s="132">
        <v>1</v>
      </c>
      <c r="K5" s="132"/>
      <c r="L5" s="132">
        <v>1</v>
      </c>
      <c r="M5" s="132"/>
    </row>
    <row r="6" spans="1:13" ht="30" customHeight="1">
      <c r="A6" s="92" t="s">
        <v>43</v>
      </c>
      <c r="B6" s="135">
        <f t="shared" ref="B6:M6" si="0">B7+B8</f>
        <v>633</v>
      </c>
      <c r="C6" s="136">
        <f t="shared" si="0"/>
        <v>1</v>
      </c>
      <c r="D6" s="137">
        <f t="shared" si="0"/>
        <v>329</v>
      </c>
      <c r="E6" s="136">
        <f t="shared" si="0"/>
        <v>1</v>
      </c>
      <c r="F6" s="137">
        <f t="shared" si="0"/>
        <v>74</v>
      </c>
      <c r="G6" s="136">
        <f t="shared" si="0"/>
        <v>1</v>
      </c>
      <c r="H6" s="137">
        <f t="shared" si="0"/>
        <v>141</v>
      </c>
      <c r="I6" s="136">
        <f t="shared" si="0"/>
        <v>1</v>
      </c>
      <c r="J6" s="137">
        <f t="shared" si="0"/>
        <v>65</v>
      </c>
      <c r="K6" s="136">
        <f t="shared" si="0"/>
        <v>1</v>
      </c>
      <c r="L6" s="137">
        <f t="shared" si="0"/>
        <v>24</v>
      </c>
      <c r="M6" s="136">
        <f t="shared" si="0"/>
        <v>1</v>
      </c>
    </row>
    <row r="7" spans="1:13" ht="30" customHeight="1">
      <c r="A7" s="92" t="s">
        <v>44</v>
      </c>
      <c r="B7" s="135">
        <f>D7+F7+H7+J7+L7</f>
        <v>247</v>
      </c>
      <c r="C7" s="136">
        <f>B7/$B$6</f>
        <v>0.39020537124802529</v>
      </c>
      <c r="D7" s="138">
        <v>143</v>
      </c>
      <c r="E7" s="136">
        <f>D7/$D$6</f>
        <v>0.43465045592705165</v>
      </c>
      <c r="F7" s="138">
        <f>15+20</f>
        <v>35</v>
      </c>
      <c r="G7" s="136">
        <f>F7/$F$6</f>
        <v>0.47297297297297297</v>
      </c>
      <c r="H7" s="138">
        <f>30</f>
        <v>30</v>
      </c>
      <c r="I7" s="136">
        <f>H7/$H$6</f>
        <v>0.21276595744680851</v>
      </c>
      <c r="J7" s="138">
        <v>30</v>
      </c>
      <c r="K7" s="136">
        <f>J7/$J$6</f>
        <v>0.46153846153846156</v>
      </c>
      <c r="L7" s="138">
        <f>9</f>
        <v>9</v>
      </c>
      <c r="M7" s="136">
        <f>L7/$L$6</f>
        <v>0.375</v>
      </c>
    </row>
    <row r="8" spans="1:13" ht="30" customHeight="1">
      <c r="A8" s="92" t="s">
        <v>45</v>
      </c>
      <c r="B8" s="135">
        <f>D8+F8+H8+J8+L8</f>
        <v>386</v>
      </c>
      <c r="C8" s="136">
        <f>B8/$B$6</f>
        <v>0.60979462875197477</v>
      </c>
      <c r="D8" s="138">
        <v>186</v>
      </c>
      <c r="E8" s="136">
        <f>D8/$D$6</f>
        <v>0.56534954407294835</v>
      </c>
      <c r="F8" s="138">
        <f>15+24</f>
        <v>39</v>
      </c>
      <c r="G8" s="136">
        <f>F8/$F$6</f>
        <v>0.52702702702702697</v>
      </c>
      <c r="H8" s="138">
        <f>111</f>
        <v>111</v>
      </c>
      <c r="I8" s="136">
        <f>H8/$H$6</f>
        <v>0.78723404255319152</v>
      </c>
      <c r="J8" s="138">
        <v>35</v>
      </c>
      <c r="K8" s="136">
        <f>J8/$J$6</f>
        <v>0.53846153846153844</v>
      </c>
      <c r="L8" s="138">
        <f>15</f>
        <v>15</v>
      </c>
      <c r="M8" s="136">
        <f>L8/$L$6</f>
        <v>0.625</v>
      </c>
    </row>
    <row r="9" spans="1:13" ht="30" customHeight="1">
      <c r="A9" s="140" t="s">
        <v>18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</row>
  </sheetData>
  <mergeCells count="16">
    <mergeCell ref="A9:M9"/>
    <mergeCell ref="B5:C5"/>
    <mergeCell ref="D5:E5"/>
    <mergeCell ref="F5:G5"/>
    <mergeCell ref="H5:I5"/>
    <mergeCell ref="J5:K5"/>
    <mergeCell ref="L5:M5"/>
    <mergeCell ref="A1:M1"/>
    <mergeCell ref="A2:M2"/>
    <mergeCell ref="A3:A4"/>
    <mergeCell ref="B3:C3"/>
    <mergeCell ref="D3:E3"/>
    <mergeCell ref="F3:G3"/>
    <mergeCell ref="H3:I3"/>
    <mergeCell ref="J3:K3"/>
    <mergeCell ref="L3:M3"/>
  </mergeCells>
  <phoneticPr fontId="6" type="noConversion"/>
  <printOptions horizontalCentered="1"/>
  <pageMargins left="0.70833333333333304" right="0.70833333333333304" top="0.74791666666666701" bottom="0.74791666666666701" header="0.74791666666666701" footer="0.74791666666666701"/>
  <pageSetup paperSize="0" scale="94" fitToWidth="0" fitToHeight="0" orientation="landscape" horizontalDpi="0" verticalDpi="0" copies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/>
  </sheetViews>
  <sheetFormatPr defaultColWidth="9.5" defaultRowHeight="16.5"/>
  <cols>
    <col min="1" max="1" width="12.5" customWidth="1"/>
    <col min="2" max="2" width="6.875" customWidth="1"/>
    <col min="3" max="3" width="13.125" customWidth="1"/>
    <col min="4" max="4" width="8.625" customWidth="1"/>
    <col min="5" max="5" width="11.875" customWidth="1"/>
    <col min="6" max="6" width="8.625" customWidth="1"/>
    <col min="7" max="7" width="12.125" customWidth="1"/>
    <col min="8" max="8" width="8.625" customWidth="1"/>
    <col min="9" max="9" width="13.375" customWidth="1"/>
    <col min="10" max="10" width="8.625" customWidth="1"/>
    <col min="11" max="11" width="10.75" customWidth="1"/>
    <col min="12" max="64" width="8.625" customWidth="1"/>
    <col min="65" max="65" width="9.5" customWidth="1"/>
  </cols>
  <sheetData>
    <row r="1" spans="1:11" ht="30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</row>
    <row r="2" spans="1:11" ht="30" customHeight="1">
      <c r="A2" s="139" t="s">
        <v>63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1" ht="30" customHeight="1">
      <c r="A3" s="117" t="s">
        <v>3</v>
      </c>
      <c r="B3" s="118" t="s">
        <v>35</v>
      </c>
      <c r="C3" s="118"/>
      <c r="D3" s="118" t="s">
        <v>49</v>
      </c>
      <c r="E3" s="118"/>
      <c r="F3" s="118" t="s">
        <v>54</v>
      </c>
      <c r="G3" s="118"/>
      <c r="H3" s="118" t="s">
        <v>58</v>
      </c>
      <c r="I3" s="118"/>
      <c r="J3" s="118" t="s">
        <v>60</v>
      </c>
      <c r="K3" s="118"/>
    </row>
    <row r="4" spans="1:11" ht="30" customHeight="1">
      <c r="A4" s="117"/>
      <c r="B4" s="141" t="s">
        <v>11</v>
      </c>
      <c r="C4" s="99" t="s">
        <v>41</v>
      </c>
      <c r="D4" s="133" t="s">
        <v>11</v>
      </c>
      <c r="E4" s="134" t="s">
        <v>41</v>
      </c>
      <c r="F4" s="133" t="s">
        <v>11</v>
      </c>
      <c r="G4" s="134" t="s">
        <v>41</v>
      </c>
      <c r="H4" s="133" t="s">
        <v>11</v>
      </c>
      <c r="I4" s="134" t="s">
        <v>41</v>
      </c>
      <c r="J4" s="133" t="s">
        <v>11</v>
      </c>
      <c r="K4" s="134" t="s">
        <v>41</v>
      </c>
    </row>
    <row r="5" spans="1:11" ht="30" customHeight="1">
      <c r="A5" s="92" t="s">
        <v>42</v>
      </c>
      <c r="B5" s="131">
        <f>D5+F5+H5+J5</f>
        <v>12</v>
      </c>
      <c r="C5" s="131"/>
      <c r="D5" s="132">
        <v>8</v>
      </c>
      <c r="E5" s="132"/>
      <c r="F5" s="132">
        <v>2</v>
      </c>
      <c r="G5" s="132"/>
      <c r="H5" s="132">
        <v>1</v>
      </c>
      <c r="I5" s="132"/>
      <c r="J5" s="132">
        <v>1</v>
      </c>
      <c r="K5" s="132"/>
    </row>
    <row r="6" spans="1:11" ht="30" customHeight="1">
      <c r="A6" s="92" t="s">
        <v>43</v>
      </c>
      <c r="B6" s="135">
        <f t="shared" ref="B6:K6" si="0">B7+B8</f>
        <v>472</v>
      </c>
      <c r="C6" s="136">
        <f t="shared" si="0"/>
        <v>1</v>
      </c>
      <c r="D6" s="137">
        <f t="shared" si="0"/>
        <v>320</v>
      </c>
      <c r="E6" s="136">
        <f t="shared" si="0"/>
        <v>1</v>
      </c>
      <c r="F6" s="137">
        <f t="shared" si="0"/>
        <v>15</v>
      </c>
      <c r="G6" s="136">
        <f t="shared" si="0"/>
        <v>1</v>
      </c>
      <c r="H6" s="137">
        <f t="shared" si="0"/>
        <v>117</v>
      </c>
      <c r="I6" s="136">
        <f t="shared" si="0"/>
        <v>1</v>
      </c>
      <c r="J6" s="137">
        <f t="shared" si="0"/>
        <v>20</v>
      </c>
      <c r="K6" s="136">
        <f t="shared" si="0"/>
        <v>1</v>
      </c>
    </row>
    <row r="7" spans="1:11" ht="30" customHeight="1">
      <c r="A7" s="92" t="s">
        <v>44</v>
      </c>
      <c r="B7" s="135">
        <v>183</v>
      </c>
      <c r="C7" s="136">
        <v>0.38769999999999999</v>
      </c>
      <c r="D7" s="137">
        <v>136</v>
      </c>
      <c r="E7" s="136">
        <v>0.42499999999999999</v>
      </c>
      <c r="F7" s="137">
        <v>4</v>
      </c>
      <c r="G7" s="136">
        <v>0.26669999999999999</v>
      </c>
      <c r="H7" s="137">
        <v>31</v>
      </c>
      <c r="I7" s="136">
        <v>0.26500000000000001</v>
      </c>
      <c r="J7" s="137">
        <v>12</v>
      </c>
      <c r="K7" s="136">
        <v>0.6</v>
      </c>
    </row>
    <row r="8" spans="1:11" ht="30" customHeight="1">
      <c r="A8" s="92" t="s">
        <v>45</v>
      </c>
      <c r="B8" s="135">
        <v>289</v>
      </c>
      <c r="C8" s="136">
        <v>0.61229999999999996</v>
      </c>
      <c r="D8" s="137">
        <v>184</v>
      </c>
      <c r="E8" s="136">
        <v>0.57499999999999996</v>
      </c>
      <c r="F8" s="137">
        <v>11</v>
      </c>
      <c r="G8" s="136">
        <v>0.73329999999999995</v>
      </c>
      <c r="H8" s="137">
        <v>86</v>
      </c>
      <c r="I8" s="136">
        <v>0.73499999999999999</v>
      </c>
      <c r="J8" s="137">
        <v>8</v>
      </c>
      <c r="K8" s="136">
        <v>0.4</v>
      </c>
    </row>
    <row r="9" spans="1:11" ht="30" customHeight="1">
      <c r="A9" s="140" t="s">
        <v>18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</row>
  </sheetData>
  <mergeCells count="14">
    <mergeCell ref="B5:C5"/>
    <mergeCell ref="D5:E5"/>
    <mergeCell ref="F5:G5"/>
    <mergeCell ref="H5:I5"/>
    <mergeCell ref="J5:K5"/>
    <mergeCell ref="A9:K9"/>
    <mergeCell ref="A1:K1"/>
    <mergeCell ref="A2:K2"/>
    <mergeCell ref="A3:A4"/>
    <mergeCell ref="B3:C3"/>
    <mergeCell ref="D3:E3"/>
    <mergeCell ref="F3:G3"/>
    <mergeCell ref="H3:I3"/>
    <mergeCell ref="J3:K3"/>
  </mergeCells>
  <phoneticPr fontId="6" type="noConversion"/>
  <printOptions horizontalCentered="1"/>
  <pageMargins left="0.70833333333333304" right="0.70833333333333304" top="0.74791666666666701" bottom="0.74791666666666701" header="0.74791666666666701" footer="0.74791666666666701"/>
  <pageSetup paperSize="0" fitToWidth="0" fitToHeight="0" orientation="landscape" horizontalDpi="0" verticalDpi="0" copies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/>
  </sheetViews>
  <sheetFormatPr defaultColWidth="9.5" defaultRowHeight="16.5"/>
  <cols>
    <col min="1" max="1" width="12.5" customWidth="1"/>
    <col min="2" max="2" width="6.875" customWidth="1"/>
    <col min="3" max="3" width="13.125" customWidth="1"/>
    <col min="4" max="4" width="8.625" customWidth="1"/>
    <col min="5" max="5" width="11.875" customWidth="1"/>
    <col min="6" max="6" width="8.625" customWidth="1"/>
    <col min="7" max="7" width="12.125" customWidth="1"/>
    <col min="8" max="8" width="8.625" customWidth="1"/>
    <col min="9" max="9" width="13.375" customWidth="1"/>
    <col min="10" max="10" width="8.625" customWidth="1"/>
    <col min="11" max="11" width="10.75" customWidth="1"/>
    <col min="12" max="12" width="8.625" customWidth="1"/>
    <col min="13" max="13" width="11.875" customWidth="1"/>
    <col min="14" max="64" width="8.625" customWidth="1"/>
    <col min="65" max="65" width="9.5" customWidth="1"/>
  </cols>
  <sheetData>
    <row r="1" spans="1:13" ht="30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</row>
    <row r="2" spans="1:13" ht="30" customHeight="1">
      <c r="A2" s="139" t="s">
        <v>64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</row>
    <row r="3" spans="1:13" ht="30" customHeight="1">
      <c r="A3" s="117" t="s">
        <v>3</v>
      </c>
      <c r="B3" s="118" t="s">
        <v>35</v>
      </c>
      <c r="C3" s="118"/>
      <c r="D3" s="118" t="s">
        <v>49</v>
      </c>
      <c r="E3" s="118"/>
      <c r="F3" s="118" t="s">
        <v>54</v>
      </c>
      <c r="G3" s="118"/>
      <c r="H3" s="118" t="s">
        <v>58</v>
      </c>
      <c r="I3" s="118"/>
      <c r="J3" s="118" t="s">
        <v>65</v>
      </c>
      <c r="K3" s="118"/>
      <c r="L3" s="118" t="s">
        <v>59</v>
      </c>
      <c r="M3" s="118"/>
    </row>
    <row r="4" spans="1:13" ht="30" customHeight="1">
      <c r="A4" s="117"/>
      <c r="B4" s="141" t="s">
        <v>11</v>
      </c>
      <c r="C4" s="99" t="s">
        <v>41</v>
      </c>
      <c r="D4" s="133" t="s">
        <v>11</v>
      </c>
      <c r="E4" s="134" t="s">
        <v>41</v>
      </c>
      <c r="F4" s="133" t="s">
        <v>11</v>
      </c>
      <c r="G4" s="134" t="s">
        <v>41</v>
      </c>
      <c r="H4" s="133" t="s">
        <v>11</v>
      </c>
      <c r="I4" s="134" t="s">
        <v>41</v>
      </c>
      <c r="J4" s="133" t="s">
        <v>11</v>
      </c>
      <c r="K4" s="134" t="s">
        <v>41</v>
      </c>
      <c r="L4" s="133" t="s">
        <v>11</v>
      </c>
      <c r="M4" s="134" t="s">
        <v>41</v>
      </c>
    </row>
    <row r="5" spans="1:13" ht="30" customHeight="1">
      <c r="A5" s="92" t="s">
        <v>42</v>
      </c>
      <c r="B5" s="131">
        <f>D5+F5+H5+J5+L5</f>
        <v>13</v>
      </c>
      <c r="C5" s="131"/>
      <c r="D5" s="132">
        <v>8</v>
      </c>
      <c r="E5" s="132"/>
      <c r="F5" s="132">
        <v>2</v>
      </c>
      <c r="G5" s="132"/>
      <c r="H5" s="132">
        <v>1</v>
      </c>
      <c r="I5" s="132"/>
      <c r="J5" s="132">
        <v>1</v>
      </c>
      <c r="K5" s="132"/>
      <c r="L5" s="132">
        <v>1</v>
      </c>
      <c r="M5" s="132"/>
    </row>
    <row r="6" spans="1:13" ht="30" customHeight="1">
      <c r="A6" s="92" t="s">
        <v>43</v>
      </c>
      <c r="B6" s="135">
        <f t="shared" ref="B6:M6" si="0">B7+B8</f>
        <v>503</v>
      </c>
      <c r="C6" s="136">
        <f t="shared" si="0"/>
        <v>1</v>
      </c>
      <c r="D6" s="137">
        <f t="shared" si="0"/>
        <v>306</v>
      </c>
      <c r="E6" s="136">
        <f t="shared" si="0"/>
        <v>1</v>
      </c>
      <c r="F6" s="137">
        <f t="shared" si="0"/>
        <v>44</v>
      </c>
      <c r="G6" s="136">
        <f t="shared" si="0"/>
        <v>1</v>
      </c>
      <c r="H6" s="137">
        <f t="shared" si="0"/>
        <v>68</v>
      </c>
      <c r="I6" s="136">
        <f t="shared" si="0"/>
        <v>1</v>
      </c>
      <c r="J6" s="137">
        <f t="shared" si="0"/>
        <v>46</v>
      </c>
      <c r="K6" s="136">
        <f t="shared" si="0"/>
        <v>1</v>
      </c>
      <c r="L6" s="137">
        <f t="shared" si="0"/>
        <v>39</v>
      </c>
      <c r="M6" s="136">
        <f t="shared" si="0"/>
        <v>1</v>
      </c>
    </row>
    <row r="7" spans="1:13" ht="30" customHeight="1">
      <c r="A7" s="92" t="s">
        <v>44</v>
      </c>
      <c r="B7" s="135">
        <f>D7+F7+H7+J7+L7</f>
        <v>251</v>
      </c>
      <c r="C7" s="136">
        <f>B7/$B$6</f>
        <v>0.49900596421471172</v>
      </c>
      <c r="D7" s="138">
        <v>154</v>
      </c>
      <c r="E7" s="136">
        <f>D7/$D$6</f>
        <v>0.50326797385620914</v>
      </c>
      <c r="F7" s="138">
        <v>32</v>
      </c>
      <c r="G7" s="136">
        <f>F7/$F$6</f>
        <v>0.72727272727272729</v>
      </c>
      <c r="H7" s="138">
        <v>19</v>
      </c>
      <c r="I7" s="136">
        <f>H7/$H$6</f>
        <v>0.27941176470588236</v>
      </c>
      <c r="J7" s="138">
        <v>26</v>
      </c>
      <c r="K7" s="136">
        <f>J7/$J$6</f>
        <v>0.56521739130434778</v>
      </c>
      <c r="L7" s="138">
        <v>20</v>
      </c>
      <c r="M7" s="136">
        <f>L7/$L$6</f>
        <v>0.51282051282051277</v>
      </c>
    </row>
    <row r="8" spans="1:13" ht="30" customHeight="1">
      <c r="A8" s="92" t="s">
        <v>45</v>
      </c>
      <c r="B8" s="135">
        <f>D8+F8+H8+J8+L8</f>
        <v>252</v>
      </c>
      <c r="C8" s="136">
        <f>B8/$B$6</f>
        <v>0.50099403578528823</v>
      </c>
      <c r="D8" s="138">
        <v>152</v>
      </c>
      <c r="E8" s="136">
        <f>D8/$D$6</f>
        <v>0.49673202614379086</v>
      </c>
      <c r="F8" s="138">
        <v>12</v>
      </c>
      <c r="G8" s="136">
        <f>F8/$F$6</f>
        <v>0.27272727272727271</v>
      </c>
      <c r="H8" s="138">
        <v>49</v>
      </c>
      <c r="I8" s="136">
        <f>H8/$H$6</f>
        <v>0.72058823529411764</v>
      </c>
      <c r="J8" s="138">
        <v>20</v>
      </c>
      <c r="K8" s="136">
        <f>J8/$J$6</f>
        <v>0.43478260869565216</v>
      </c>
      <c r="L8" s="138">
        <v>19</v>
      </c>
      <c r="M8" s="136">
        <f>L8/$L$6</f>
        <v>0.48717948717948717</v>
      </c>
    </row>
    <row r="9" spans="1:13" ht="30" customHeight="1">
      <c r="A9" s="140" t="s">
        <v>18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</row>
  </sheetData>
  <mergeCells count="16">
    <mergeCell ref="A9:M9"/>
    <mergeCell ref="B5:C5"/>
    <mergeCell ref="D5:E5"/>
    <mergeCell ref="F5:G5"/>
    <mergeCell ref="H5:I5"/>
    <mergeCell ref="J5:K5"/>
    <mergeCell ref="L5:M5"/>
    <mergeCell ref="A1:M1"/>
    <mergeCell ref="A2:M2"/>
    <mergeCell ref="A3:A4"/>
    <mergeCell ref="B3:C3"/>
    <mergeCell ref="D3:E3"/>
    <mergeCell ref="F3:G3"/>
    <mergeCell ref="H3:I3"/>
    <mergeCell ref="J3:K3"/>
    <mergeCell ref="L3:M3"/>
  </mergeCells>
  <phoneticPr fontId="6" type="noConversion"/>
  <printOptions horizontalCentered="1"/>
  <pageMargins left="0.70833333333333304" right="0.70833333333333304" top="0.74791666666666701" bottom="0.74791666666666701" header="0.74791666666666701" footer="0.74791666666666701"/>
  <pageSetup paperSize="0" scale="94" fitToWidth="0" fitToHeight="0" orientation="landscape" horizontalDpi="0" verticalDpi="0" copies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/>
  </sheetViews>
  <sheetFormatPr defaultColWidth="9.5" defaultRowHeight="16.5"/>
  <cols>
    <col min="1" max="1" width="8.625" customWidth="1"/>
    <col min="2" max="2" width="8.875" customWidth="1"/>
    <col min="3" max="3" width="13.125" customWidth="1"/>
    <col min="4" max="4" width="8.625" customWidth="1"/>
    <col min="5" max="5" width="11.875" customWidth="1"/>
    <col min="6" max="6" width="8.625" customWidth="1"/>
    <col min="7" max="7" width="12.125" customWidth="1"/>
    <col min="8" max="8" width="8.625" customWidth="1"/>
    <col min="9" max="9" width="13.375" customWidth="1"/>
    <col min="10" max="10" width="8.625" customWidth="1"/>
    <col min="11" max="11" width="10.75" customWidth="1"/>
    <col min="12" max="12" width="8.625" customWidth="1"/>
    <col min="13" max="13" width="11.875" customWidth="1"/>
    <col min="14" max="14" width="8.625" customWidth="1"/>
    <col min="15" max="15" width="11.5" customWidth="1"/>
    <col min="16" max="64" width="8.625" customWidth="1"/>
    <col min="65" max="65" width="9.5" customWidth="1"/>
  </cols>
  <sheetData>
    <row r="1" spans="1:15" ht="30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</row>
    <row r="2" spans="1:15" ht="30" customHeight="1">
      <c r="A2" s="139" t="s">
        <v>66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1:15" ht="30" customHeight="1">
      <c r="A3" s="117" t="s">
        <v>3</v>
      </c>
      <c r="B3" s="118" t="s">
        <v>35</v>
      </c>
      <c r="C3" s="118"/>
      <c r="D3" s="118" t="s">
        <v>49</v>
      </c>
      <c r="E3" s="118"/>
      <c r="F3" s="118" t="s">
        <v>54</v>
      </c>
      <c r="G3" s="118"/>
      <c r="H3" s="118" t="s">
        <v>58</v>
      </c>
      <c r="I3" s="118"/>
      <c r="J3" s="118" t="s">
        <v>65</v>
      </c>
      <c r="K3" s="118"/>
      <c r="L3" s="118" t="s">
        <v>59</v>
      </c>
      <c r="M3" s="118"/>
      <c r="N3" s="118" t="s">
        <v>67</v>
      </c>
      <c r="O3" s="118"/>
    </row>
    <row r="4" spans="1:15" ht="30" customHeight="1">
      <c r="A4" s="117"/>
      <c r="B4" s="141" t="s">
        <v>11</v>
      </c>
      <c r="C4" s="99" t="s">
        <v>41</v>
      </c>
      <c r="D4" s="133" t="s">
        <v>11</v>
      </c>
      <c r="E4" s="134" t="s">
        <v>41</v>
      </c>
      <c r="F4" s="133" t="s">
        <v>11</v>
      </c>
      <c r="G4" s="134" t="s">
        <v>41</v>
      </c>
      <c r="H4" s="133" t="s">
        <v>11</v>
      </c>
      <c r="I4" s="134" t="s">
        <v>41</v>
      </c>
      <c r="J4" s="133" t="s">
        <v>11</v>
      </c>
      <c r="K4" s="134" t="s">
        <v>41</v>
      </c>
      <c r="L4" s="133" t="s">
        <v>11</v>
      </c>
      <c r="M4" s="134" t="s">
        <v>41</v>
      </c>
      <c r="N4" s="133" t="s">
        <v>11</v>
      </c>
      <c r="O4" s="134" t="s">
        <v>41</v>
      </c>
    </row>
    <row r="5" spans="1:15" ht="30" customHeight="1">
      <c r="A5" s="92" t="s">
        <v>42</v>
      </c>
      <c r="B5" s="131">
        <f>D5+F5+H5+J5+L5+N5</f>
        <v>29</v>
      </c>
      <c r="C5" s="131"/>
      <c r="D5" s="132">
        <v>20</v>
      </c>
      <c r="E5" s="132"/>
      <c r="F5" s="132">
        <v>2</v>
      </c>
      <c r="G5" s="132"/>
      <c r="H5" s="132">
        <v>4</v>
      </c>
      <c r="I5" s="132"/>
      <c r="J5" s="132">
        <v>1</v>
      </c>
      <c r="K5" s="132"/>
      <c r="L5" s="132">
        <v>1</v>
      </c>
      <c r="M5" s="132"/>
      <c r="N5" s="132">
        <v>1</v>
      </c>
      <c r="O5" s="132"/>
    </row>
    <row r="6" spans="1:15" ht="30" customHeight="1">
      <c r="A6" s="92" t="s">
        <v>43</v>
      </c>
      <c r="B6" s="135">
        <f t="shared" ref="B6:O6" si="0">B7+B8</f>
        <v>730</v>
      </c>
      <c r="C6" s="136">
        <f t="shared" si="0"/>
        <v>1</v>
      </c>
      <c r="D6" s="137">
        <f t="shared" si="0"/>
        <v>389</v>
      </c>
      <c r="E6" s="136">
        <f t="shared" si="0"/>
        <v>1</v>
      </c>
      <c r="F6" s="137">
        <f t="shared" si="0"/>
        <v>71</v>
      </c>
      <c r="G6" s="136">
        <f t="shared" si="0"/>
        <v>1</v>
      </c>
      <c r="H6" s="137">
        <f t="shared" si="0"/>
        <v>148</v>
      </c>
      <c r="I6" s="136">
        <f t="shared" si="0"/>
        <v>1</v>
      </c>
      <c r="J6" s="137">
        <f t="shared" si="0"/>
        <v>41</v>
      </c>
      <c r="K6" s="136">
        <f t="shared" si="0"/>
        <v>1</v>
      </c>
      <c r="L6" s="137">
        <f t="shared" si="0"/>
        <v>37</v>
      </c>
      <c r="M6" s="136">
        <f t="shared" si="0"/>
        <v>1</v>
      </c>
      <c r="N6" s="137">
        <f t="shared" si="0"/>
        <v>44</v>
      </c>
      <c r="O6" s="136">
        <f t="shared" si="0"/>
        <v>1</v>
      </c>
    </row>
    <row r="7" spans="1:15" ht="30" customHeight="1">
      <c r="A7" s="92" t="s">
        <v>44</v>
      </c>
      <c r="B7" s="135">
        <f>D7+F7+H7+J7+L7+N7</f>
        <v>355</v>
      </c>
      <c r="C7" s="136">
        <f>B7/$B$6</f>
        <v>0.4863013698630137</v>
      </c>
      <c r="D7" s="138">
        <v>201</v>
      </c>
      <c r="E7" s="136">
        <f>D7/$D$6</f>
        <v>0.51670951156812339</v>
      </c>
      <c r="F7" s="138">
        <v>49</v>
      </c>
      <c r="G7" s="136">
        <f>F7/$F$6</f>
        <v>0.6901408450704225</v>
      </c>
      <c r="H7" s="138">
        <v>40</v>
      </c>
      <c r="I7" s="136">
        <f>H7/$H$6</f>
        <v>0.27027027027027029</v>
      </c>
      <c r="J7" s="138">
        <v>23</v>
      </c>
      <c r="K7" s="136">
        <f>J7/$J$6</f>
        <v>0.56097560975609762</v>
      </c>
      <c r="L7" s="138">
        <v>15</v>
      </c>
      <c r="M7" s="136">
        <f>L7/$L$6</f>
        <v>0.40540540540540543</v>
      </c>
      <c r="N7" s="138">
        <v>27</v>
      </c>
      <c r="O7" s="136">
        <f>N7/$N$6</f>
        <v>0.61363636363636365</v>
      </c>
    </row>
    <row r="8" spans="1:15" ht="30" customHeight="1">
      <c r="A8" s="92" t="s">
        <v>45</v>
      </c>
      <c r="B8" s="135">
        <f>D8+F8+H8+J8+L8+N8</f>
        <v>375</v>
      </c>
      <c r="C8" s="136">
        <f>B8/$B$6</f>
        <v>0.51369863013698636</v>
      </c>
      <c r="D8" s="138">
        <v>188</v>
      </c>
      <c r="E8" s="136">
        <f>D8/$D$6</f>
        <v>0.48329048843187661</v>
      </c>
      <c r="F8" s="138">
        <v>22</v>
      </c>
      <c r="G8" s="136">
        <f>F8/$F$6</f>
        <v>0.30985915492957744</v>
      </c>
      <c r="H8" s="138">
        <v>108</v>
      </c>
      <c r="I8" s="136">
        <f>H8/$H$6</f>
        <v>0.72972972972972971</v>
      </c>
      <c r="J8" s="138">
        <v>18</v>
      </c>
      <c r="K8" s="136">
        <f>J8/$J$6</f>
        <v>0.43902439024390244</v>
      </c>
      <c r="L8" s="138">
        <v>22</v>
      </c>
      <c r="M8" s="136">
        <f>L8/$L$6</f>
        <v>0.59459459459459463</v>
      </c>
      <c r="N8" s="138">
        <v>17</v>
      </c>
      <c r="O8" s="136">
        <f>N8/$N$6</f>
        <v>0.38636363636363635</v>
      </c>
    </row>
    <row r="9" spans="1:15" ht="30" customHeight="1">
      <c r="A9" s="140" t="s">
        <v>18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</row>
  </sheetData>
  <mergeCells count="18">
    <mergeCell ref="N5:O5"/>
    <mergeCell ref="A9:O9"/>
    <mergeCell ref="B5:C5"/>
    <mergeCell ref="D5:E5"/>
    <mergeCell ref="F5:G5"/>
    <mergeCell ref="H5:I5"/>
    <mergeCell ref="J5:K5"/>
    <mergeCell ref="L5:M5"/>
    <mergeCell ref="A1:O1"/>
    <mergeCell ref="A2:O2"/>
    <mergeCell ref="A3:A4"/>
    <mergeCell ref="B3:C3"/>
    <mergeCell ref="D3:E3"/>
    <mergeCell ref="F3:G3"/>
    <mergeCell ref="H3:I3"/>
    <mergeCell ref="J3:K3"/>
    <mergeCell ref="L3:M3"/>
    <mergeCell ref="N3:O3"/>
  </mergeCells>
  <phoneticPr fontId="6" type="noConversion"/>
  <printOptions horizontalCentered="1"/>
  <pageMargins left="0.70833333333333304" right="0.70833333333333304" top="0.74791666666666701" bottom="0.74791666666666701" header="0.74791666666666701" footer="0.74791666666666701"/>
  <pageSetup paperSize="0" scale="74" fitToWidth="0" fitToHeight="0" orientation="landscape" horizontalDpi="0" verticalDpi="0" copies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/>
  </sheetViews>
  <sheetFormatPr defaultColWidth="9.5" defaultRowHeight="16.5"/>
  <cols>
    <col min="1" max="2" width="8.625" customWidth="1"/>
    <col min="3" max="3" width="13.125" customWidth="1"/>
    <col min="4" max="4" width="8.625" customWidth="1"/>
    <col min="5" max="5" width="11.875" customWidth="1"/>
    <col min="6" max="6" width="8.625" customWidth="1"/>
    <col min="7" max="7" width="12.125" customWidth="1"/>
    <col min="8" max="8" width="8.625" customWidth="1"/>
    <col min="9" max="9" width="13.375" customWidth="1"/>
    <col min="10" max="10" width="8.625" customWidth="1"/>
    <col min="11" max="11" width="10.75" customWidth="1"/>
    <col min="12" max="12" width="8.625" customWidth="1"/>
    <col min="13" max="13" width="11.875" customWidth="1"/>
    <col min="14" max="14" width="8.625" customWidth="1"/>
    <col min="15" max="15" width="11.5" customWidth="1"/>
    <col min="16" max="64" width="8.625" customWidth="1"/>
    <col min="65" max="65" width="9.5" customWidth="1"/>
  </cols>
  <sheetData>
    <row r="1" spans="1:15" ht="30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</row>
    <row r="2" spans="1:15" ht="30" customHeight="1">
      <c r="A2" s="139" t="s">
        <v>68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1:15" ht="30" customHeight="1">
      <c r="A3" s="117" t="s">
        <v>3</v>
      </c>
      <c r="B3" s="118" t="s">
        <v>35</v>
      </c>
      <c r="C3" s="118"/>
      <c r="D3" s="118" t="s">
        <v>49</v>
      </c>
      <c r="E3" s="118"/>
      <c r="F3" s="118" t="s">
        <v>54</v>
      </c>
      <c r="G3" s="118"/>
      <c r="H3" s="118" t="s">
        <v>58</v>
      </c>
      <c r="I3" s="118"/>
      <c r="J3" s="118" t="s">
        <v>65</v>
      </c>
      <c r="K3" s="118"/>
      <c r="L3" s="118" t="s">
        <v>59</v>
      </c>
      <c r="M3" s="118"/>
      <c r="N3" s="118" t="s">
        <v>67</v>
      </c>
      <c r="O3" s="118"/>
    </row>
    <row r="4" spans="1:15" ht="30" customHeight="1">
      <c r="A4" s="117"/>
      <c r="B4" s="141" t="s">
        <v>11</v>
      </c>
      <c r="C4" s="99" t="s">
        <v>41</v>
      </c>
      <c r="D4" s="133" t="s">
        <v>11</v>
      </c>
      <c r="E4" s="134" t="s">
        <v>41</v>
      </c>
      <c r="F4" s="133" t="s">
        <v>11</v>
      </c>
      <c r="G4" s="134" t="s">
        <v>41</v>
      </c>
      <c r="H4" s="133" t="s">
        <v>11</v>
      </c>
      <c r="I4" s="134" t="s">
        <v>41</v>
      </c>
      <c r="J4" s="133" t="s">
        <v>11</v>
      </c>
      <c r="K4" s="134" t="s">
        <v>41</v>
      </c>
      <c r="L4" s="133" t="s">
        <v>11</v>
      </c>
      <c r="M4" s="134" t="s">
        <v>41</v>
      </c>
      <c r="N4" s="133" t="s">
        <v>11</v>
      </c>
      <c r="O4" s="134" t="s">
        <v>41</v>
      </c>
    </row>
    <row r="5" spans="1:15" ht="30" customHeight="1">
      <c r="A5" s="92" t="s">
        <v>42</v>
      </c>
      <c r="B5" s="131">
        <f>D5+F5+H5+J5+L5+N5</f>
        <v>27</v>
      </c>
      <c r="C5" s="131"/>
      <c r="D5" s="132">
        <v>20</v>
      </c>
      <c r="E5" s="132"/>
      <c r="F5" s="132">
        <v>1</v>
      </c>
      <c r="G5" s="132"/>
      <c r="H5" s="132">
        <v>2</v>
      </c>
      <c r="I5" s="132"/>
      <c r="J5" s="132">
        <v>1</v>
      </c>
      <c r="K5" s="132"/>
      <c r="L5" s="132">
        <v>1</v>
      </c>
      <c r="M5" s="132"/>
      <c r="N5" s="132">
        <v>2</v>
      </c>
      <c r="O5" s="132"/>
    </row>
    <row r="6" spans="1:15" ht="30" customHeight="1">
      <c r="A6" s="92" t="s">
        <v>43</v>
      </c>
      <c r="B6" s="135">
        <f t="shared" ref="B6:O6" si="0">B7+B8</f>
        <v>714</v>
      </c>
      <c r="C6" s="136">
        <f t="shared" si="0"/>
        <v>1</v>
      </c>
      <c r="D6" s="137">
        <f t="shared" si="0"/>
        <v>481</v>
      </c>
      <c r="E6" s="136">
        <f t="shared" si="0"/>
        <v>1</v>
      </c>
      <c r="F6" s="137">
        <f t="shared" si="0"/>
        <v>10</v>
      </c>
      <c r="G6" s="136">
        <f t="shared" si="0"/>
        <v>1</v>
      </c>
      <c r="H6" s="137">
        <f t="shared" si="0"/>
        <v>76</v>
      </c>
      <c r="I6" s="136">
        <f t="shared" si="0"/>
        <v>1</v>
      </c>
      <c r="J6" s="137">
        <f t="shared" si="0"/>
        <v>40</v>
      </c>
      <c r="K6" s="136">
        <f t="shared" si="0"/>
        <v>1</v>
      </c>
      <c r="L6" s="137">
        <f t="shared" si="0"/>
        <v>50</v>
      </c>
      <c r="M6" s="136">
        <f t="shared" si="0"/>
        <v>1</v>
      </c>
      <c r="N6" s="137">
        <f t="shared" si="0"/>
        <v>57</v>
      </c>
      <c r="O6" s="136">
        <f t="shared" si="0"/>
        <v>1</v>
      </c>
    </row>
    <row r="7" spans="1:15" ht="30" customHeight="1">
      <c r="A7" s="92" t="s">
        <v>44</v>
      </c>
      <c r="B7" s="135">
        <f>D7+F7+H7+J7+L7+N7+P7</f>
        <v>356</v>
      </c>
      <c r="C7" s="136">
        <f>B7/$B$6</f>
        <v>0.49859943977591037</v>
      </c>
      <c r="D7" s="138">
        <v>239</v>
      </c>
      <c r="E7" s="136">
        <f>D7/$D$6</f>
        <v>0.49688149688149691</v>
      </c>
      <c r="F7" s="138">
        <v>9</v>
      </c>
      <c r="G7" s="136">
        <f>F7/$F$6</f>
        <v>0.9</v>
      </c>
      <c r="H7" s="138">
        <v>20</v>
      </c>
      <c r="I7" s="136">
        <f>H7/$H$6</f>
        <v>0.26315789473684209</v>
      </c>
      <c r="J7" s="138">
        <v>22</v>
      </c>
      <c r="K7" s="136">
        <f>J7/$J$6</f>
        <v>0.55000000000000004</v>
      </c>
      <c r="L7" s="138">
        <v>27</v>
      </c>
      <c r="M7" s="136">
        <f>L7/$L$6</f>
        <v>0.54</v>
      </c>
      <c r="N7" s="138">
        <v>39</v>
      </c>
      <c r="O7" s="136">
        <f>N7/$N$6</f>
        <v>0.68421052631578949</v>
      </c>
    </row>
    <row r="8" spans="1:15" ht="30" customHeight="1">
      <c r="A8" s="92" t="s">
        <v>45</v>
      </c>
      <c r="B8" s="135">
        <f>D8+F8+H8+J8+L8+N8+P8</f>
        <v>358</v>
      </c>
      <c r="C8" s="136">
        <f>B8/$B$6</f>
        <v>0.50140056022408963</v>
      </c>
      <c r="D8" s="138">
        <v>242</v>
      </c>
      <c r="E8" s="136">
        <f>D8/$D$6</f>
        <v>0.50311850311850315</v>
      </c>
      <c r="F8" s="138">
        <v>1</v>
      </c>
      <c r="G8" s="136">
        <f>F8/$F$6</f>
        <v>0.1</v>
      </c>
      <c r="H8" s="138">
        <v>56</v>
      </c>
      <c r="I8" s="136">
        <f>H8/$H$6</f>
        <v>0.73684210526315785</v>
      </c>
      <c r="J8" s="138">
        <v>18</v>
      </c>
      <c r="K8" s="136">
        <f>J8/$J$6</f>
        <v>0.45</v>
      </c>
      <c r="L8" s="138">
        <v>23</v>
      </c>
      <c r="M8" s="136">
        <f>L8/$L$6</f>
        <v>0.46</v>
      </c>
      <c r="N8" s="138">
        <v>18</v>
      </c>
      <c r="O8" s="136">
        <f>N8/$N$6</f>
        <v>0.31578947368421051</v>
      </c>
    </row>
    <row r="9" spans="1:15" ht="30" customHeight="1">
      <c r="A9" s="140" t="s">
        <v>18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</row>
  </sheetData>
  <mergeCells count="18">
    <mergeCell ref="N5:O5"/>
    <mergeCell ref="A9:O9"/>
    <mergeCell ref="B5:C5"/>
    <mergeCell ref="D5:E5"/>
    <mergeCell ref="F5:G5"/>
    <mergeCell ref="H5:I5"/>
    <mergeCell ref="J5:K5"/>
    <mergeCell ref="L5:M5"/>
    <mergeCell ref="A1:O1"/>
    <mergeCell ref="A2:O2"/>
    <mergeCell ref="A3:A4"/>
    <mergeCell ref="B3:C3"/>
    <mergeCell ref="D3:E3"/>
    <mergeCell ref="F3:G3"/>
    <mergeCell ref="H3:I3"/>
    <mergeCell ref="J3:K3"/>
    <mergeCell ref="L3:M3"/>
    <mergeCell ref="N3:O3"/>
  </mergeCells>
  <phoneticPr fontId="6" type="noConversion"/>
  <printOptions horizontalCentered="1"/>
  <pageMargins left="0.70833333333333304" right="0.70833333333333304" top="0.74791666666666701" bottom="0.74791666666666701" header="0.74791666666666701" footer="0.74791666666666701"/>
  <pageSetup paperSize="0" scale="84" fitToWidth="0" fitToHeight="0" orientation="landscape" horizontalDpi="0" verticalDpi="0" copies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/>
  </sheetViews>
  <sheetFormatPr defaultColWidth="9.5" defaultRowHeight="16.5"/>
  <cols>
    <col min="1" max="2" width="8.625" customWidth="1"/>
    <col min="3" max="3" width="13.125" customWidth="1"/>
    <col min="4" max="4" width="8.625" customWidth="1"/>
    <col min="5" max="5" width="11.875" customWidth="1"/>
    <col min="6" max="6" width="8.625" customWidth="1"/>
    <col min="7" max="7" width="12.125" customWidth="1"/>
    <col min="8" max="8" width="8.625" customWidth="1"/>
    <col min="9" max="9" width="13.375" customWidth="1"/>
    <col min="10" max="10" width="8.625" customWidth="1"/>
    <col min="11" max="11" width="10.75" customWidth="1"/>
    <col min="12" max="12" width="8.625" customWidth="1"/>
    <col min="13" max="13" width="11.875" customWidth="1"/>
    <col min="14" max="14" width="8.625" customWidth="1"/>
    <col min="15" max="15" width="11.5" customWidth="1"/>
    <col min="16" max="64" width="8.625" customWidth="1"/>
    <col min="65" max="65" width="9.5" customWidth="1"/>
  </cols>
  <sheetData>
    <row r="1" spans="1:15" ht="30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</row>
    <row r="2" spans="1:15" ht="30" customHeight="1">
      <c r="A2" s="139" t="s">
        <v>69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1:15" ht="30" customHeight="1">
      <c r="A3" s="117" t="s">
        <v>3</v>
      </c>
      <c r="B3" s="118" t="s">
        <v>35</v>
      </c>
      <c r="C3" s="118"/>
      <c r="D3" s="118" t="s">
        <v>49</v>
      </c>
      <c r="E3" s="118"/>
      <c r="F3" s="118" t="s">
        <v>54</v>
      </c>
      <c r="G3" s="118"/>
      <c r="H3" s="118" t="s">
        <v>58</v>
      </c>
      <c r="I3" s="118"/>
      <c r="J3" s="118" t="s">
        <v>65</v>
      </c>
      <c r="K3" s="118"/>
      <c r="L3" s="118" t="s">
        <v>59</v>
      </c>
      <c r="M3" s="118"/>
      <c r="N3" s="118" t="s">
        <v>67</v>
      </c>
      <c r="O3" s="118"/>
    </row>
    <row r="4" spans="1:15" ht="30" customHeight="1">
      <c r="A4" s="117"/>
      <c r="B4" s="141" t="s">
        <v>11</v>
      </c>
      <c r="C4" s="99" t="s">
        <v>41</v>
      </c>
      <c r="D4" s="133" t="s">
        <v>11</v>
      </c>
      <c r="E4" s="134" t="s">
        <v>41</v>
      </c>
      <c r="F4" s="133" t="s">
        <v>11</v>
      </c>
      <c r="G4" s="134" t="s">
        <v>41</v>
      </c>
      <c r="H4" s="133" t="s">
        <v>11</v>
      </c>
      <c r="I4" s="134" t="s">
        <v>41</v>
      </c>
      <c r="J4" s="133" t="s">
        <v>11</v>
      </c>
      <c r="K4" s="134" t="s">
        <v>41</v>
      </c>
      <c r="L4" s="133" t="s">
        <v>11</v>
      </c>
      <c r="M4" s="134" t="s">
        <v>41</v>
      </c>
      <c r="N4" s="133" t="s">
        <v>11</v>
      </c>
      <c r="O4" s="134" t="s">
        <v>41</v>
      </c>
    </row>
    <row r="5" spans="1:15" ht="30" customHeight="1">
      <c r="A5" s="92" t="s">
        <v>42</v>
      </c>
      <c r="B5" s="131">
        <f>D5+F5+H5+J5+L5+N5</f>
        <v>49</v>
      </c>
      <c r="C5" s="131"/>
      <c r="D5" s="132">
        <v>32</v>
      </c>
      <c r="E5" s="132"/>
      <c r="F5" s="132">
        <v>1</v>
      </c>
      <c r="G5" s="132"/>
      <c r="H5" s="132">
        <v>2</v>
      </c>
      <c r="I5" s="132"/>
      <c r="J5" s="132">
        <v>1</v>
      </c>
      <c r="K5" s="132"/>
      <c r="L5" s="132">
        <v>1</v>
      </c>
      <c r="M5" s="132"/>
      <c r="N5" s="132">
        <v>12</v>
      </c>
      <c r="O5" s="132"/>
    </row>
    <row r="6" spans="1:15" ht="30" customHeight="1">
      <c r="A6" s="92" t="s">
        <v>43</v>
      </c>
      <c r="B6" s="135">
        <f t="shared" ref="B6:O6" si="0">B7+B8</f>
        <v>880</v>
      </c>
      <c r="C6" s="136">
        <f t="shared" si="0"/>
        <v>1</v>
      </c>
      <c r="D6" s="137">
        <f t="shared" si="0"/>
        <v>638</v>
      </c>
      <c r="E6" s="136">
        <f t="shared" si="0"/>
        <v>1</v>
      </c>
      <c r="F6" s="137">
        <f t="shared" si="0"/>
        <v>28</v>
      </c>
      <c r="G6" s="136">
        <f t="shared" si="0"/>
        <v>1</v>
      </c>
      <c r="H6" s="137">
        <f t="shared" si="0"/>
        <v>82</v>
      </c>
      <c r="I6" s="136">
        <f t="shared" si="0"/>
        <v>1</v>
      </c>
      <c r="J6" s="137">
        <f t="shared" si="0"/>
        <v>39</v>
      </c>
      <c r="K6" s="136">
        <f t="shared" si="0"/>
        <v>1</v>
      </c>
      <c r="L6" s="137">
        <f t="shared" si="0"/>
        <v>38</v>
      </c>
      <c r="M6" s="136">
        <f t="shared" si="0"/>
        <v>1</v>
      </c>
      <c r="N6" s="137">
        <f t="shared" si="0"/>
        <v>55</v>
      </c>
      <c r="O6" s="136">
        <f t="shared" si="0"/>
        <v>1</v>
      </c>
    </row>
    <row r="7" spans="1:15" ht="30" customHeight="1">
      <c r="A7" s="92" t="s">
        <v>44</v>
      </c>
      <c r="B7" s="135">
        <f>D7+F7+H7+J7+L7+N7+P7</f>
        <v>472</v>
      </c>
      <c r="C7" s="136">
        <f>B7/$B$6</f>
        <v>0.53636363636363638</v>
      </c>
      <c r="D7" s="138">
        <v>360</v>
      </c>
      <c r="E7" s="136">
        <f>D7/$D$6</f>
        <v>0.56426332288401249</v>
      </c>
      <c r="F7" s="138">
        <v>21</v>
      </c>
      <c r="G7" s="136">
        <f>F7/$F$6</f>
        <v>0.75</v>
      </c>
      <c r="H7" s="138">
        <v>23</v>
      </c>
      <c r="I7" s="136">
        <f>H7/$H$6</f>
        <v>0.28048780487804881</v>
      </c>
      <c r="J7" s="138">
        <v>20</v>
      </c>
      <c r="K7" s="136">
        <f>J7/$J$6</f>
        <v>0.51282051282051277</v>
      </c>
      <c r="L7" s="138">
        <v>13</v>
      </c>
      <c r="M7" s="136">
        <f>L7/$L$6</f>
        <v>0.34210526315789475</v>
      </c>
      <c r="N7" s="138">
        <v>35</v>
      </c>
      <c r="O7" s="136">
        <f>N7/$N$6</f>
        <v>0.63636363636363635</v>
      </c>
    </row>
    <row r="8" spans="1:15" ht="30" customHeight="1">
      <c r="A8" s="92" t="s">
        <v>45</v>
      </c>
      <c r="B8" s="135">
        <f>D8+F8+H8+J8+L8+N8+P8</f>
        <v>408</v>
      </c>
      <c r="C8" s="136">
        <f>B8/$B$6</f>
        <v>0.46363636363636362</v>
      </c>
      <c r="D8" s="138">
        <v>278</v>
      </c>
      <c r="E8" s="136">
        <f>D8/$D$6</f>
        <v>0.43573667711598746</v>
      </c>
      <c r="F8" s="138">
        <v>7</v>
      </c>
      <c r="G8" s="136">
        <f>F8/$F$6</f>
        <v>0.25</v>
      </c>
      <c r="H8" s="138">
        <v>59</v>
      </c>
      <c r="I8" s="136">
        <f>H8/$H$6</f>
        <v>0.71951219512195119</v>
      </c>
      <c r="J8" s="138">
        <v>19</v>
      </c>
      <c r="K8" s="136">
        <f>J8/$J$6</f>
        <v>0.48717948717948717</v>
      </c>
      <c r="L8" s="138">
        <v>25</v>
      </c>
      <c r="M8" s="136">
        <f>L8/$L$6</f>
        <v>0.65789473684210531</v>
      </c>
      <c r="N8" s="138">
        <v>20</v>
      </c>
      <c r="O8" s="136">
        <f>N8/$N$6</f>
        <v>0.36363636363636365</v>
      </c>
    </row>
    <row r="9" spans="1:15" ht="30" customHeight="1">
      <c r="A9" s="140" t="s">
        <v>18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</row>
  </sheetData>
  <mergeCells count="18">
    <mergeCell ref="N5:O5"/>
    <mergeCell ref="A9:O9"/>
    <mergeCell ref="B5:C5"/>
    <mergeCell ref="D5:E5"/>
    <mergeCell ref="F5:G5"/>
    <mergeCell ref="H5:I5"/>
    <mergeCell ref="J5:K5"/>
    <mergeCell ref="L5:M5"/>
    <mergeCell ref="A1:O1"/>
    <mergeCell ref="A2:O2"/>
    <mergeCell ref="A3:A4"/>
    <mergeCell ref="B3:C3"/>
    <mergeCell ref="D3:E3"/>
    <mergeCell ref="F3:G3"/>
    <mergeCell ref="H3:I3"/>
    <mergeCell ref="J3:K3"/>
    <mergeCell ref="L3:M3"/>
    <mergeCell ref="N3:O3"/>
  </mergeCells>
  <phoneticPr fontId="6" type="noConversion"/>
  <printOptions horizontalCentered="1"/>
  <pageMargins left="0.70833333333333304" right="0.70833333333333304" top="0.74791666666666701" bottom="0.74791666666666701" header="0.74791666666666701" footer="0.74791666666666701"/>
  <pageSetup paperSize="0" scale="84" fitToWidth="0" fitToHeight="0" orientation="landscape" horizontalDpi="0" verticalDpi="0" copies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/>
  </sheetViews>
  <sheetFormatPr defaultColWidth="8.625" defaultRowHeight="16.5"/>
  <cols>
    <col min="1" max="1" width="20.75" customWidth="1"/>
    <col min="2" max="17" width="14.75" customWidth="1"/>
    <col min="18" max="18" width="8.625" customWidth="1"/>
  </cols>
  <sheetData>
    <row r="1" spans="1:17" s="142" customFormat="1" ht="40.15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</row>
    <row r="2" spans="1:17" s="45" customFormat="1" ht="30" customHeight="1">
      <c r="A2" s="139" t="s">
        <v>70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1:17" ht="30" customHeight="1">
      <c r="A3" s="117" t="s">
        <v>3</v>
      </c>
      <c r="B3" s="118" t="s">
        <v>35</v>
      </c>
      <c r="C3" s="118"/>
      <c r="D3" s="118" t="s">
        <v>49</v>
      </c>
      <c r="E3" s="118"/>
      <c r="F3" s="118" t="s">
        <v>54</v>
      </c>
      <c r="G3" s="118"/>
      <c r="H3" s="118" t="s">
        <v>71</v>
      </c>
      <c r="I3" s="118"/>
      <c r="J3" s="118" t="s">
        <v>65</v>
      </c>
      <c r="K3" s="118"/>
      <c r="L3" s="118" t="s">
        <v>59</v>
      </c>
      <c r="M3" s="118"/>
      <c r="N3" s="118" t="s">
        <v>67</v>
      </c>
      <c r="O3" s="118"/>
      <c r="P3" s="118" t="s">
        <v>72</v>
      </c>
      <c r="Q3" s="118"/>
    </row>
    <row r="4" spans="1:17" ht="30" customHeight="1">
      <c r="A4" s="117"/>
      <c r="B4" s="141" t="s">
        <v>11</v>
      </c>
      <c r="C4" s="99" t="s">
        <v>41</v>
      </c>
      <c r="D4" s="133" t="s">
        <v>11</v>
      </c>
      <c r="E4" s="134" t="s">
        <v>41</v>
      </c>
      <c r="F4" s="133" t="s">
        <v>11</v>
      </c>
      <c r="G4" s="134" t="s">
        <v>41</v>
      </c>
      <c r="H4" s="133" t="s">
        <v>11</v>
      </c>
      <c r="I4" s="134" t="s">
        <v>41</v>
      </c>
      <c r="J4" s="133" t="s">
        <v>11</v>
      </c>
      <c r="K4" s="134" t="s">
        <v>41</v>
      </c>
      <c r="L4" s="133" t="s">
        <v>11</v>
      </c>
      <c r="M4" s="134" t="s">
        <v>41</v>
      </c>
      <c r="N4" s="133" t="s">
        <v>11</v>
      </c>
      <c r="O4" s="134" t="s">
        <v>41</v>
      </c>
      <c r="P4" s="133" t="s">
        <v>11</v>
      </c>
      <c r="Q4" s="134" t="s">
        <v>41</v>
      </c>
    </row>
    <row r="5" spans="1:17" s="87" customFormat="1" ht="30" customHeight="1">
      <c r="A5" s="92" t="s">
        <v>42</v>
      </c>
      <c r="B5" s="131">
        <f>D5+F5+H5+J5+L5+N5+P5</f>
        <v>50</v>
      </c>
      <c r="C5" s="131"/>
      <c r="D5" s="132">
        <v>32</v>
      </c>
      <c r="E5" s="132"/>
      <c r="F5" s="132">
        <v>1</v>
      </c>
      <c r="G5" s="132"/>
      <c r="H5" s="132">
        <v>2</v>
      </c>
      <c r="I5" s="132"/>
      <c r="J5" s="132">
        <v>1</v>
      </c>
      <c r="K5" s="132"/>
      <c r="L5" s="132">
        <v>1</v>
      </c>
      <c r="M5" s="132"/>
      <c r="N5" s="132">
        <v>12</v>
      </c>
      <c r="O5" s="132"/>
      <c r="P5" s="132">
        <v>1</v>
      </c>
      <c r="Q5" s="132"/>
    </row>
    <row r="6" spans="1:17" s="87" customFormat="1" ht="30" customHeight="1">
      <c r="A6" s="92" t="s">
        <v>43</v>
      </c>
      <c r="B6" s="135">
        <f t="shared" ref="B6:Q6" si="0">B7+B8</f>
        <v>1053</v>
      </c>
      <c r="C6" s="136">
        <f t="shared" si="0"/>
        <v>1</v>
      </c>
      <c r="D6" s="137">
        <f t="shared" si="0"/>
        <v>780</v>
      </c>
      <c r="E6" s="136">
        <f t="shared" si="0"/>
        <v>1</v>
      </c>
      <c r="F6" s="137">
        <f t="shared" si="0"/>
        <v>21</v>
      </c>
      <c r="G6" s="136">
        <f t="shared" si="0"/>
        <v>1</v>
      </c>
      <c r="H6" s="137">
        <f t="shared" si="0"/>
        <v>67</v>
      </c>
      <c r="I6" s="136">
        <f t="shared" si="0"/>
        <v>1</v>
      </c>
      <c r="J6" s="137">
        <f t="shared" si="0"/>
        <v>40</v>
      </c>
      <c r="K6" s="136">
        <f t="shared" si="0"/>
        <v>1</v>
      </c>
      <c r="L6" s="137">
        <f t="shared" si="0"/>
        <v>30</v>
      </c>
      <c r="M6" s="136">
        <f t="shared" si="0"/>
        <v>1</v>
      </c>
      <c r="N6" s="137">
        <f t="shared" si="0"/>
        <v>47</v>
      </c>
      <c r="O6" s="136">
        <f t="shared" si="0"/>
        <v>1</v>
      </c>
      <c r="P6" s="137">
        <f t="shared" si="0"/>
        <v>68</v>
      </c>
      <c r="Q6" s="136">
        <f t="shared" si="0"/>
        <v>1</v>
      </c>
    </row>
    <row r="7" spans="1:17" s="87" customFormat="1" ht="30" customHeight="1">
      <c r="A7" s="92" t="s">
        <v>44</v>
      </c>
      <c r="B7" s="135">
        <f>D7+F7+H7+J7+L7+N7+P7</f>
        <v>496</v>
      </c>
      <c r="C7" s="136">
        <f>B7/$B$6</f>
        <v>0.47103513770180439</v>
      </c>
      <c r="D7" s="138">
        <v>375</v>
      </c>
      <c r="E7" s="136">
        <f>D7/$D$6</f>
        <v>0.48076923076923078</v>
      </c>
      <c r="F7" s="138">
        <v>13</v>
      </c>
      <c r="G7" s="136">
        <f>F7/$F$6</f>
        <v>0.61904761904761907</v>
      </c>
      <c r="H7" s="138">
        <v>26</v>
      </c>
      <c r="I7" s="136">
        <f>H7/$H$6</f>
        <v>0.38805970149253732</v>
      </c>
      <c r="J7" s="138">
        <v>23</v>
      </c>
      <c r="K7" s="136">
        <f>J7/$J$6</f>
        <v>0.57499999999999996</v>
      </c>
      <c r="L7" s="138">
        <v>10</v>
      </c>
      <c r="M7" s="136">
        <f>L7/$L$6</f>
        <v>0.33333333333333331</v>
      </c>
      <c r="N7" s="138">
        <v>32</v>
      </c>
      <c r="O7" s="136">
        <f>N7/$N$6</f>
        <v>0.68085106382978722</v>
      </c>
      <c r="P7" s="138">
        <v>17</v>
      </c>
      <c r="Q7" s="136">
        <f>P7/$P$6</f>
        <v>0.25</v>
      </c>
    </row>
    <row r="8" spans="1:17" s="87" customFormat="1" ht="30" customHeight="1">
      <c r="A8" s="92" t="s">
        <v>45</v>
      </c>
      <c r="B8" s="135">
        <f>D8+F8+H8+J8+L8+N8+P8</f>
        <v>557</v>
      </c>
      <c r="C8" s="136">
        <f>B8/$B$6</f>
        <v>0.52896486229819561</v>
      </c>
      <c r="D8" s="138">
        <v>405</v>
      </c>
      <c r="E8" s="136">
        <f>D8/$D$6</f>
        <v>0.51923076923076927</v>
      </c>
      <c r="F8" s="138">
        <v>8</v>
      </c>
      <c r="G8" s="136">
        <f>F8/$F$6</f>
        <v>0.38095238095238093</v>
      </c>
      <c r="H8" s="138">
        <v>41</v>
      </c>
      <c r="I8" s="136">
        <f>H8/$H$6</f>
        <v>0.61194029850746268</v>
      </c>
      <c r="J8" s="138">
        <v>17</v>
      </c>
      <c r="K8" s="136">
        <f>J8/$J$6</f>
        <v>0.42499999999999999</v>
      </c>
      <c r="L8" s="138">
        <v>20</v>
      </c>
      <c r="M8" s="136">
        <f>L8/$L$6</f>
        <v>0.66666666666666663</v>
      </c>
      <c r="N8" s="138">
        <v>15</v>
      </c>
      <c r="O8" s="136">
        <f>N8/$N$6</f>
        <v>0.31914893617021278</v>
      </c>
      <c r="P8" s="138">
        <v>51</v>
      </c>
      <c r="Q8" s="136">
        <f>P8/$P$6</f>
        <v>0.75</v>
      </c>
    </row>
    <row r="9" spans="1:17" ht="30" customHeight="1">
      <c r="A9" s="140" t="s">
        <v>18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</row>
  </sheetData>
  <mergeCells count="20">
    <mergeCell ref="A9:O9"/>
    <mergeCell ref="P3:Q3"/>
    <mergeCell ref="B5:C5"/>
    <mergeCell ref="D5:E5"/>
    <mergeCell ref="F5:G5"/>
    <mergeCell ref="H5:I5"/>
    <mergeCell ref="J5:K5"/>
    <mergeCell ref="L5:M5"/>
    <mergeCell ref="N5:O5"/>
    <mergeCell ref="P5:Q5"/>
    <mergeCell ref="A1:O1"/>
    <mergeCell ref="A2:O2"/>
    <mergeCell ref="A3:A4"/>
    <mergeCell ref="B3:C3"/>
    <mergeCell ref="D3:E3"/>
    <mergeCell ref="F3:G3"/>
    <mergeCell ref="H3:I3"/>
    <mergeCell ref="J3:K3"/>
    <mergeCell ref="L3:M3"/>
    <mergeCell ref="N3:O3"/>
  </mergeCells>
  <phoneticPr fontId="6" type="noConversion"/>
  <printOptions horizontalCentered="1"/>
  <pageMargins left="0.70833333333333304" right="0.70833333333333304" top="0.74791666666666701" bottom="0.74791666666666701" header="0.74791666666666701" footer="0.74791666666666701"/>
  <pageSetup paperSize="0" scale="51" fitToWidth="0" fitToHeight="0" orientation="landscape" horizontalDpi="0" verticalDpi="0" copies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/>
  </sheetViews>
  <sheetFormatPr defaultColWidth="8.625" defaultRowHeight="16.5"/>
  <cols>
    <col min="1" max="1" width="20.75" customWidth="1"/>
    <col min="2" max="15" width="14.75" customWidth="1"/>
    <col min="16" max="16" width="8.625" customWidth="1"/>
  </cols>
  <sheetData>
    <row r="1" spans="1:15" s="142" customFormat="1" ht="40.15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</row>
    <row r="2" spans="1:15" s="45" customFormat="1" ht="30" customHeight="1">
      <c r="A2" s="139" t="s">
        <v>73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1:15" ht="30" customHeight="1">
      <c r="A3" s="117" t="s">
        <v>3</v>
      </c>
      <c r="B3" s="118" t="s">
        <v>35</v>
      </c>
      <c r="C3" s="118"/>
      <c r="D3" s="118" t="s">
        <v>49</v>
      </c>
      <c r="E3" s="118"/>
      <c r="F3" s="118" t="s">
        <v>54</v>
      </c>
      <c r="G3" s="118"/>
      <c r="H3" s="118" t="s">
        <v>71</v>
      </c>
      <c r="I3" s="118"/>
      <c r="J3" s="118" t="s">
        <v>65</v>
      </c>
      <c r="K3" s="118"/>
      <c r="L3" s="118" t="s">
        <v>59</v>
      </c>
      <c r="M3" s="118"/>
      <c r="N3" s="118" t="s">
        <v>67</v>
      </c>
      <c r="O3" s="118"/>
    </row>
    <row r="4" spans="1:15" ht="30" customHeight="1">
      <c r="A4" s="117"/>
      <c r="B4" s="141" t="s">
        <v>11</v>
      </c>
      <c r="C4" s="99" t="s">
        <v>41</v>
      </c>
      <c r="D4" s="133" t="s">
        <v>11</v>
      </c>
      <c r="E4" s="134" t="s">
        <v>41</v>
      </c>
      <c r="F4" s="133" t="s">
        <v>11</v>
      </c>
      <c r="G4" s="134" t="s">
        <v>41</v>
      </c>
      <c r="H4" s="133" t="s">
        <v>11</v>
      </c>
      <c r="I4" s="134" t="s">
        <v>41</v>
      </c>
      <c r="J4" s="133" t="s">
        <v>11</v>
      </c>
      <c r="K4" s="134" t="s">
        <v>41</v>
      </c>
      <c r="L4" s="133" t="s">
        <v>11</v>
      </c>
      <c r="M4" s="134" t="s">
        <v>41</v>
      </c>
      <c r="N4" s="133" t="s">
        <v>11</v>
      </c>
      <c r="O4" s="134" t="s">
        <v>41</v>
      </c>
    </row>
    <row r="5" spans="1:15" s="87" customFormat="1" ht="30" customHeight="1">
      <c r="A5" s="92" t="s">
        <v>42</v>
      </c>
      <c r="B5" s="131">
        <v>43</v>
      </c>
      <c r="C5" s="131"/>
      <c r="D5" s="132">
        <v>35</v>
      </c>
      <c r="E5" s="132"/>
      <c r="F5" s="132">
        <v>1</v>
      </c>
      <c r="G5" s="132"/>
      <c r="H5" s="132">
        <v>3</v>
      </c>
      <c r="I5" s="132"/>
      <c r="J5" s="132">
        <v>1</v>
      </c>
      <c r="K5" s="132"/>
      <c r="L5" s="132">
        <v>1</v>
      </c>
      <c r="M5" s="132"/>
      <c r="N5" s="132">
        <v>2</v>
      </c>
      <c r="O5" s="132"/>
    </row>
    <row r="6" spans="1:15" s="87" customFormat="1" ht="30" customHeight="1">
      <c r="A6" s="92" t="s">
        <v>43</v>
      </c>
      <c r="B6" s="135">
        <f t="shared" ref="B6:O6" si="0">B7+B8</f>
        <v>1209</v>
      </c>
      <c r="C6" s="136">
        <f t="shared" si="0"/>
        <v>1</v>
      </c>
      <c r="D6" s="137">
        <f t="shared" si="0"/>
        <v>924</v>
      </c>
      <c r="E6" s="136">
        <f t="shared" si="0"/>
        <v>1</v>
      </c>
      <c r="F6" s="137">
        <f t="shared" si="0"/>
        <v>14</v>
      </c>
      <c r="G6" s="136">
        <f t="shared" si="0"/>
        <v>1</v>
      </c>
      <c r="H6" s="137">
        <f t="shared" si="0"/>
        <v>115</v>
      </c>
      <c r="I6" s="136">
        <f t="shared" si="0"/>
        <v>1</v>
      </c>
      <c r="J6" s="137">
        <f t="shared" si="0"/>
        <v>39</v>
      </c>
      <c r="K6" s="136">
        <f t="shared" si="0"/>
        <v>1</v>
      </c>
      <c r="L6" s="137">
        <f t="shared" si="0"/>
        <v>34</v>
      </c>
      <c r="M6" s="136">
        <f t="shared" si="0"/>
        <v>1</v>
      </c>
      <c r="N6" s="137">
        <f t="shared" si="0"/>
        <v>83</v>
      </c>
      <c r="O6" s="136">
        <f t="shared" si="0"/>
        <v>1</v>
      </c>
    </row>
    <row r="7" spans="1:15" s="87" customFormat="1" ht="30" customHeight="1">
      <c r="A7" s="92" t="s">
        <v>44</v>
      </c>
      <c r="B7" s="135">
        <v>667</v>
      </c>
      <c r="C7" s="136">
        <v>0.55169999999999997</v>
      </c>
      <c r="D7" s="138">
        <v>504</v>
      </c>
      <c r="E7" s="143">
        <v>0.54549999999999998</v>
      </c>
      <c r="F7" s="138">
        <v>10</v>
      </c>
      <c r="G7" s="143">
        <v>0.71430000000000005</v>
      </c>
      <c r="H7" s="138">
        <v>59</v>
      </c>
      <c r="I7" s="143">
        <v>0.51300000000000001</v>
      </c>
      <c r="J7" s="138">
        <v>23</v>
      </c>
      <c r="K7" s="143">
        <v>0.5897</v>
      </c>
      <c r="L7" s="138">
        <v>15</v>
      </c>
      <c r="M7" s="143">
        <v>0.44119999999999998</v>
      </c>
      <c r="N7" s="138">
        <v>56</v>
      </c>
      <c r="O7" s="143">
        <v>0.67469999999999997</v>
      </c>
    </row>
    <row r="8" spans="1:15" s="87" customFormat="1" ht="30" customHeight="1">
      <c r="A8" s="92" t="s">
        <v>45</v>
      </c>
      <c r="B8" s="135">
        <v>542</v>
      </c>
      <c r="C8" s="136">
        <v>0.44829999999999998</v>
      </c>
      <c r="D8" s="138">
        <v>420</v>
      </c>
      <c r="E8" s="143">
        <v>0.45450000000000002</v>
      </c>
      <c r="F8" s="138">
        <v>4</v>
      </c>
      <c r="G8" s="143">
        <v>0.28570000000000001</v>
      </c>
      <c r="H8" s="138">
        <v>56</v>
      </c>
      <c r="I8" s="143">
        <v>0.48699999999999999</v>
      </c>
      <c r="J8" s="138">
        <v>16</v>
      </c>
      <c r="K8" s="143">
        <v>0.4103</v>
      </c>
      <c r="L8" s="138">
        <v>19</v>
      </c>
      <c r="M8" s="143">
        <v>0.55879999999999996</v>
      </c>
      <c r="N8" s="138">
        <v>27</v>
      </c>
      <c r="O8" s="143">
        <v>0.32529999999999998</v>
      </c>
    </row>
    <row r="9" spans="1:15" ht="30" customHeight="1">
      <c r="A9" s="140" t="s">
        <v>18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</row>
  </sheetData>
  <mergeCells count="18">
    <mergeCell ref="N5:O5"/>
    <mergeCell ref="A9:O9"/>
    <mergeCell ref="B5:C5"/>
    <mergeCell ref="D5:E5"/>
    <mergeCell ref="F5:G5"/>
    <mergeCell ref="H5:I5"/>
    <mergeCell ref="J5:K5"/>
    <mergeCell ref="L5:M5"/>
    <mergeCell ref="A1:O1"/>
    <mergeCell ref="A2:O2"/>
    <mergeCell ref="A3:A4"/>
    <mergeCell ref="B3:C3"/>
    <mergeCell ref="D3:E3"/>
    <mergeCell ref="F3:G3"/>
    <mergeCell ref="H3:I3"/>
    <mergeCell ref="J3:K3"/>
    <mergeCell ref="L3:M3"/>
    <mergeCell ref="N3:O3"/>
  </mergeCells>
  <phoneticPr fontId="6" type="noConversion"/>
  <printOptions horizontalCentered="1"/>
  <pageMargins left="0.70833333333333304" right="0.70833333333333304" top="0.74791666666666701" bottom="0.74791666666666701" header="0.74791666666666701" footer="0.74791666666666701"/>
  <pageSetup paperSize="0" scale="55" fitToWidth="0" fitToHeight="0" orientation="landscape" horizontalDpi="0" verticalDpi="0" copies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workbookViewId="0"/>
  </sheetViews>
  <sheetFormatPr defaultColWidth="8.625" defaultRowHeight="16.5"/>
  <cols>
    <col min="1" max="1" width="20.75" customWidth="1"/>
    <col min="2" max="15" width="10.75" customWidth="1"/>
    <col min="16" max="16" width="8.625" customWidth="1"/>
  </cols>
  <sheetData>
    <row r="1" spans="1:16" ht="40.15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</row>
    <row r="2" spans="1:16" s="45" customFormat="1" ht="30" customHeight="1">
      <c r="A2" s="149" t="s">
        <v>74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</row>
    <row r="3" spans="1:16" ht="30" customHeight="1">
      <c r="A3" s="150" t="s">
        <v>3</v>
      </c>
      <c r="B3" s="117" t="s">
        <v>75</v>
      </c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</row>
    <row r="4" spans="1:16" ht="30" customHeight="1">
      <c r="A4" s="150"/>
      <c r="B4" s="117" t="s">
        <v>35</v>
      </c>
      <c r="C4" s="117"/>
      <c r="D4" s="118" t="s">
        <v>49</v>
      </c>
      <c r="E4" s="118"/>
      <c r="F4" s="118" t="s">
        <v>54</v>
      </c>
      <c r="G4" s="118"/>
      <c r="H4" s="118" t="s">
        <v>71</v>
      </c>
      <c r="I4" s="118"/>
      <c r="J4" s="118" t="s">
        <v>76</v>
      </c>
      <c r="K4" s="118"/>
      <c r="L4" s="118" t="s">
        <v>77</v>
      </c>
      <c r="M4" s="118"/>
      <c r="N4" s="118" t="s">
        <v>78</v>
      </c>
      <c r="O4" s="118"/>
    </row>
    <row r="5" spans="1:16" ht="30" customHeight="1">
      <c r="A5" s="150"/>
      <c r="B5" s="117"/>
      <c r="C5" s="117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 t="s">
        <v>79</v>
      </c>
      <c r="O5" s="118"/>
    </row>
    <row r="6" spans="1:16" s="144" customFormat="1" ht="30" customHeight="1">
      <c r="A6" s="150"/>
      <c r="B6" s="133" t="s">
        <v>11</v>
      </c>
      <c r="C6" s="133" t="s">
        <v>80</v>
      </c>
      <c r="D6" s="133" t="s">
        <v>11</v>
      </c>
      <c r="E6" s="133" t="s">
        <v>80</v>
      </c>
      <c r="F6" s="133" t="s">
        <v>11</v>
      </c>
      <c r="G6" s="133" t="s">
        <v>80</v>
      </c>
      <c r="H6" s="133" t="s">
        <v>11</v>
      </c>
      <c r="I6" s="133" t="s">
        <v>80</v>
      </c>
      <c r="J6" s="133" t="s">
        <v>11</v>
      </c>
      <c r="K6" s="133" t="s">
        <v>80</v>
      </c>
      <c r="L6" s="133" t="s">
        <v>11</v>
      </c>
      <c r="M6" s="133" t="s">
        <v>80</v>
      </c>
      <c r="N6" s="133" t="s">
        <v>11</v>
      </c>
      <c r="O6" s="133" t="s">
        <v>80</v>
      </c>
    </row>
    <row r="7" spans="1:16" ht="30" customHeight="1">
      <c r="A7" s="133" t="s">
        <v>42</v>
      </c>
      <c r="B7" s="132">
        <v>45</v>
      </c>
      <c r="C7" s="132"/>
      <c r="D7" s="132">
        <v>36</v>
      </c>
      <c r="E7" s="132"/>
      <c r="F7" s="132">
        <v>1</v>
      </c>
      <c r="G7" s="132"/>
      <c r="H7" s="132">
        <v>5</v>
      </c>
      <c r="I7" s="132"/>
      <c r="J7" s="132">
        <v>1</v>
      </c>
      <c r="K7" s="132"/>
      <c r="L7" s="132">
        <v>1</v>
      </c>
      <c r="M7" s="132"/>
      <c r="N7" s="132">
        <v>1</v>
      </c>
      <c r="O7" s="132"/>
    </row>
    <row r="8" spans="1:16" ht="30" customHeight="1">
      <c r="A8" s="133" t="s">
        <v>43</v>
      </c>
      <c r="B8" s="145">
        <f t="shared" ref="B8:O8" si="0">B9+B10</f>
        <v>1289</v>
      </c>
      <c r="C8" s="146">
        <f t="shared" si="0"/>
        <v>1</v>
      </c>
      <c r="D8" s="147">
        <f t="shared" si="0"/>
        <v>861</v>
      </c>
      <c r="E8" s="146">
        <f t="shared" si="0"/>
        <v>1</v>
      </c>
      <c r="F8" s="147">
        <f t="shared" si="0"/>
        <v>10</v>
      </c>
      <c r="G8" s="146">
        <f t="shared" si="0"/>
        <v>1</v>
      </c>
      <c r="H8" s="147">
        <f t="shared" si="0"/>
        <v>342</v>
      </c>
      <c r="I8" s="146">
        <f t="shared" si="0"/>
        <v>1</v>
      </c>
      <c r="J8" s="147">
        <f t="shared" si="0"/>
        <v>16</v>
      </c>
      <c r="K8" s="146">
        <f t="shared" si="0"/>
        <v>1</v>
      </c>
      <c r="L8" s="147">
        <f t="shared" si="0"/>
        <v>38</v>
      </c>
      <c r="M8" s="146">
        <f t="shared" si="0"/>
        <v>1</v>
      </c>
      <c r="N8" s="147">
        <f t="shared" si="0"/>
        <v>22</v>
      </c>
      <c r="O8" s="146">
        <f t="shared" si="0"/>
        <v>1</v>
      </c>
      <c r="P8" s="148"/>
    </row>
    <row r="9" spans="1:16" ht="30" customHeight="1">
      <c r="A9" s="133" t="s">
        <v>44</v>
      </c>
      <c r="B9" s="145">
        <v>707</v>
      </c>
      <c r="C9" s="146">
        <v>0.55000000000000004</v>
      </c>
      <c r="D9" s="147">
        <v>478</v>
      </c>
      <c r="E9" s="146">
        <v>0.56000000000000005</v>
      </c>
      <c r="F9" s="147">
        <v>6</v>
      </c>
      <c r="G9" s="146">
        <v>0.6</v>
      </c>
      <c r="H9" s="147">
        <v>171</v>
      </c>
      <c r="I9" s="146">
        <v>0.5</v>
      </c>
      <c r="J9" s="147">
        <v>7</v>
      </c>
      <c r="K9" s="146">
        <v>0.44</v>
      </c>
      <c r="L9" s="147">
        <v>29</v>
      </c>
      <c r="M9" s="146">
        <v>0.76</v>
      </c>
      <c r="N9" s="147">
        <v>16</v>
      </c>
      <c r="O9" s="146">
        <v>0.73</v>
      </c>
    </row>
    <row r="10" spans="1:16" ht="30" customHeight="1">
      <c r="A10" s="133" t="s">
        <v>45</v>
      </c>
      <c r="B10" s="145">
        <v>582</v>
      </c>
      <c r="C10" s="146">
        <v>0.45</v>
      </c>
      <c r="D10" s="147">
        <v>383</v>
      </c>
      <c r="E10" s="146">
        <v>0.44</v>
      </c>
      <c r="F10" s="147">
        <v>4</v>
      </c>
      <c r="G10" s="146">
        <v>0.4</v>
      </c>
      <c r="H10" s="147">
        <v>171</v>
      </c>
      <c r="I10" s="146">
        <v>0.5</v>
      </c>
      <c r="J10" s="147">
        <v>9</v>
      </c>
      <c r="K10" s="146">
        <v>0.56000000000000005</v>
      </c>
      <c r="L10" s="147">
        <v>9</v>
      </c>
      <c r="M10" s="146">
        <v>0.24</v>
      </c>
      <c r="N10" s="147">
        <v>6</v>
      </c>
      <c r="O10" s="146">
        <v>0.27</v>
      </c>
    </row>
    <row r="11" spans="1:16" ht="30" customHeight="1">
      <c r="A11" s="140" t="s">
        <v>18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</row>
  </sheetData>
  <mergeCells count="20">
    <mergeCell ref="A11:O11"/>
    <mergeCell ref="N4:O4"/>
    <mergeCell ref="N5:O5"/>
    <mergeCell ref="B7:C7"/>
    <mergeCell ref="D7:E7"/>
    <mergeCell ref="F7:G7"/>
    <mergeCell ref="H7:I7"/>
    <mergeCell ref="J7:K7"/>
    <mergeCell ref="L7:M7"/>
    <mergeCell ref="N7:O7"/>
    <mergeCell ref="A1:O1"/>
    <mergeCell ref="A2:O2"/>
    <mergeCell ref="A3:A6"/>
    <mergeCell ref="B3:O3"/>
    <mergeCell ref="B4:C5"/>
    <mergeCell ref="D4:E5"/>
    <mergeCell ref="F4:G5"/>
    <mergeCell ref="H4:I5"/>
    <mergeCell ref="J4:K5"/>
    <mergeCell ref="L4:M5"/>
  </mergeCells>
  <phoneticPr fontId="6" type="noConversion"/>
  <printOptions horizontalCentered="1"/>
  <pageMargins left="0.70833333333333304" right="0.70833333333333304" top="0.74791666666666701" bottom="0.74791666666666701" header="0.74791666666666701" footer="0.74791666666666701"/>
  <pageSetup paperSize="0" scale="74" fitToWidth="0" fitToHeight="0" orientation="landscape" horizontalDpi="0" verticalDpi="0" copies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/>
  </sheetViews>
  <sheetFormatPr defaultColWidth="8.625" defaultRowHeight="16.5"/>
  <cols>
    <col min="1" max="1" width="20.75" customWidth="1"/>
    <col min="2" max="15" width="10.75" customWidth="1"/>
    <col min="16" max="16" width="8.625" customWidth="1"/>
  </cols>
  <sheetData>
    <row r="1" spans="1:15" s="151" customFormat="1" ht="40.15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</row>
    <row r="2" spans="1:15" s="1" customFormat="1" ht="30" customHeight="1">
      <c r="A2" s="139" t="s">
        <v>81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1:15" s="152" customFormat="1" ht="30" customHeight="1">
      <c r="A3" s="150" t="s">
        <v>3</v>
      </c>
      <c r="B3" s="117" t="s">
        <v>75</v>
      </c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</row>
    <row r="4" spans="1:15" s="152" customFormat="1" ht="30" customHeight="1">
      <c r="A4" s="150"/>
      <c r="B4" s="117" t="s">
        <v>35</v>
      </c>
      <c r="C4" s="117"/>
      <c r="D4" s="118" t="s">
        <v>49</v>
      </c>
      <c r="E4" s="118"/>
      <c r="F4" s="118" t="s">
        <v>54</v>
      </c>
      <c r="G4" s="118"/>
      <c r="H4" s="118" t="s">
        <v>71</v>
      </c>
      <c r="I4" s="118"/>
      <c r="J4" s="118" t="s">
        <v>76</v>
      </c>
      <c r="K4" s="118"/>
      <c r="L4" s="118" t="s">
        <v>77</v>
      </c>
      <c r="M4" s="118"/>
      <c r="N4" s="118" t="s">
        <v>82</v>
      </c>
      <c r="O4" s="118"/>
    </row>
    <row r="5" spans="1:15" s="152" customFormat="1" ht="30" customHeight="1">
      <c r="A5" s="150"/>
      <c r="B5" s="117"/>
      <c r="C5" s="117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5" s="153" customFormat="1" ht="30" customHeight="1">
      <c r="A6" s="150"/>
      <c r="B6" s="133" t="s">
        <v>11</v>
      </c>
      <c r="C6" s="133" t="s">
        <v>80</v>
      </c>
      <c r="D6" s="133" t="s">
        <v>11</v>
      </c>
      <c r="E6" s="133" t="s">
        <v>80</v>
      </c>
      <c r="F6" s="133" t="s">
        <v>11</v>
      </c>
      <c r="G6" s="133" t="s">
        <v>80</v>
      </c>
      <c r="H6" s="133" t="s">
        <v>11</v>
      </c>
      <c r="I6" s="133" t="s">
        <v>80</v>
      </c>
      <c r="J6" s="133" t="s">
        <v>11</v>
      </c>
      <c r="K6" s="133" t="s">
        <v>80</v>
      </c>
      <c r="L6" s="133" t="s">
        <v>11</v>
      </c>
      <c r="M6" s="133" t="s">
        <v>80</v>
      </c>
      <c r="N6" s="133" t="s">
        <v>11</v>
      </c>
      <c r="O6" s="133" t="s">
        <v>80</v>
      </c>
    </row>
    <row r="7" spans="1:15" s="153" customFormat="1" ht="30" customHeight="1">
      <c r="A7" s="133" t="s">
        <v>42</v>
      </c>
      <c r="B7" s="132">
        <v>57</v>
      </c>
      <c r="C7" s="132"/>
      <c r="D7" s="132">
        <v>49</v>
      </c>
      <c r="E7" s="132"/>
      <c r="F7" s="132">
        <v>1</v>
      </c>
      <c r="G7" s="132"/>
      <c r="H7" s="132">
        <v>3</v>
      </c>
      <c r="I7" s="132"/>
      <c r="J7" s="132">
        <v>1</v>
      </c>
      <c r="K7" s="132"/>
      <c r="L7" s="132">
        <v>1</v>
      </c>
      <c r="M7" s="132"/>
      <c r="N7" s="132">
        <v>2</v>
      </c>
      <c r="O7" s="132"/>
    </row>
    <row r="8" spans="1:15" s="152" customFormat="1" ht="30" customHeight="1">
      <c r="A8" s="133" t="s">
        <v>43</v>
      </c>
      <c r="B8" s="145">
        <f t="shared" ref="B8:O8" si="0">B9+B10</f>
        <v>1499</v>
      </c>
      <c r="C8" s="146">
        <f t="shared" si="0"/>
        <v>1</v>
      </c>
      <c r="D8" s="147">
        <f t="shared" si="0"/>
        <v>1203</v>
      </c>
      <c r="E8" s="146">
        <f t="shared" si="0"/>
        <v>1</v>
      </c>
      <c r="F8" s="147">
        <f t="shared" si="0"/>
        <v>21</v>
      </c>
      <c r="G8" s="146">
        <f t="shared" si="0"/>
        <v>1</v>
      </c>
      <c r="H8" s="147">
        <f t="shared" si="0"/>
        <v>112</v>
      </c>
      <c r="I8" s="146">
        <f t="shared" si="0"/>
        <v>1</v>
      </c>
      <c r="J8" s="147">
        <f t="shared" si="0"/>
        <v>31</v>
      </c>
      <c r="K8" s="146">
        <f t="shared" si="0"/>
        <v>1</v>
      </c>
      <c r="L8" s="147">
        <f t="shared" si="0"/>
        <v>35</v>
      </c>
      <c r="M8" s="146">
        <f t="shared" si="0"/>
        <v>1</v>
      </c>
      <c r="N8" s="147">
        <f t="shared" si="0"/>
        <v>97</v>
      </c>
      <c r="O8" s="146">
        <f t="shared" si="0"/>
        <v>1</v>
      </c>
    </row>
    <row r="9" spans="1:15" s="152" customFormat="1" ht="30" customHeight="1">
      <c r="A9" s="133" t="s">
        <v>44</v>
      </c>
      <c r="B9" s="134">
        <v>972</v>
      </c>
      <c r="C9" s="146">
        <v>0.65</v>
      </c>
      <c r="D9" s="147">
        <v>792</v>
      </c>
      <c r="E9" s="146">
        <v>0.66</v>
      </c>
      <c r="F9" s="147">
        <v>11</v>
      </c>
      <c r="G9" s="146">
        <v>0.52</v>
      </c>
      <c r="H9" s="147">
        <v>70</v>
      </c>
      <c r="I9" s="146">
        <v>0.63</v>
      </c>
      <c r="J9" s="147">
        <v>15</v>
      </c>
      <c r="K9" s="146">
        <v>0.48</v>
      </c>
      <c r="L9" s="147">
        <v>20</v>
      </c>
      <c r="M9" s="146">
        <v>0.56999999999999995</v>
      </c>
      <c r="N9" s="147">
        <v>64</v>
      </c>
      <c r="O9" s="146">
        <v>0.66</v>
      </c>
    </row>
    <row r="10" spans="1:15" s="152" customFormat="1" ht="30" customHeight="1">
      <c r="A10" s="133" t="s">
        <v>45</v>
      </c>
      <c r="B10" s="134">
        <v>527</v>
      </c>
      <c r="C10" s="146">
        <v>0.35</v>
      </c>
      <c r="D10" s="147">
        <v>411</v>
      </c>
      <c r="E10" s="146">
        <v>0.34</v>
      </c>
      <c r="F10" s="147">
        <v>10</v>
      </c>
      <c r="G10" s="146">
        <v>0.48</v>
      </c>
      <c r="H10" s="147">
        <v>42</v>
      </c>
      <c r="I10" s="146">
        <v>0.37</v>
      </c>
      <c r="J10" s="147">
        <v>16</v>
      </c>
      <c r="K10" s="146">
        <v>0.52</v>
      </c>
      <c r="L10" s="147">
        <v>15</v>
      </c>
      <c r="M10" s="146">
        <v>0.43</v>
      </c>
      <c r="N10" s="147">
        <v>33</v>
      </c>
      <c r="O10" s="146">
        <v>0.34</v>
      </c>
    </row>
    <row r="11" spans="1:15" ht="30" customHeight="1">
      <c r="A11" s="140" t="s">
        <v>18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</row>
  </sheetData>
  <mergeCells count="19">
    <mergeCell ref="A11:O11"/>
    <mergeCell ref="N4:O5"/>
    <mergeCell ref="B7:C7"/>
    <mergeCell ref="D7:E7"/>
    <mergeCell ref="F7:G7"/>
    <mergeCell ref="H7:I7"/>
    <mergeCell ref="J7:K7"/>
    <mergeCell ref="L7:M7"/>
    <mergeCell ref="N7:O7"/>
    <mergeCell ref="A1:O1"/>
    <mergeCell ref="A2:O2"/>
    <mergeCell ref="A3:A6"/>
    <mergeCell ref="B3:O3"/>
    <mergeCell ref="B4:C5"/>
    <mergeCell ref="D4:E5"/>
    <mergeCell ref="F4:G5"/>
    <mergeCell ref="H4:I5"/>
    <mergeCell ref="J4:K5"/>
    <mergeCell ref="L4:M5"/>
  </mergeCells>
  <phoneticPr fontId="6" type="noConversion"/>
  <printOptions horizontalCentered="1"/>
  <pageMargins left="0.70833333333333304" right="0.70833333333333304" top="0.74791666666666701" bottom="0.74791666666666701" header="0.74791666666666701" footer="0.74791666666666701"/>
  <pageSetup paperSize="0" scale="74" fitToWidth="0" fitToHeight="0" orientation="landscape" horizontalDpi="0" verticalDpi="0" copies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workbookViewId="0"/>
  </sheetViews>
  <sheetFormatPr defaultColWidth="8.625" defaultRowHeight="16.5"/>
  <cols>
    <col min="1" max="1" width="20.75" customWidth="1"/>
    <col min="2" max="17" width="10.75" customWidth="1"/>
    <col min="18" max="18" width="8.625" customWidth="1"/>
  </cols>
  <sheetData>
    <row r="1" spans="1:17" s="142" customFormat="1" ht="40.15" customHeight="1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</row>
    <row r="2" spans="1:17" s="45" customFormat="1" ht="30" customHeight="1">
      <c r="A2" s="149" t="s">
        <v>83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</row>
    <row r="3" spans="1:17" s="152" customFormat="1" ht="30" customHeight="1">
      <c r="A3" s="150" t="s">
        <v>3</v>
      </c>
      <c r="B3" s="117" t="s">
        <v>75</v>
      </c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</row>
    <row r="4" spans="1:17" s="152" customFormat="1" ht="30" customHeight="1">
      <c r="A4" s="150"/>
      <c r="B4" s="117" t="s">
        <v>35</v>
      </c>
      <c r="C4" s="117"/>
      <c r="D4" s="118" t="s">
        <v>49</v>
      </c>
      <c r="E4" s="118"/>
      <c r="F4" s="118" t="s">
        <v>54</v>
      </c>
      <c r="G4" s="118"/>
      <c r="H4" s="118" t="s">
        <v>71</v>
      </c>
      <c r="I4" s="118"/>
      <c r="J4" s="118" t="s">
        <v>76</v>
      </c>
      <c r="K4" s="118"/>
      <c r="L4" s="118" t="s">
        <v>77</v>
      </c>
      <c r="M4" s="118"/>
      <c r="N4" s="118" t="s">
        <v>82</v>
      </c>
      <c r="O4" s="118"/>
      <c r="P4" s="118" t="s">
        <v>84</v>
      </c>
      <c r="Q4" s="118"/>
    </row>
    <row r="5" spans="1:17" s="152" customFormat="1" ht="30" customHeight="1">
      <c r="A5" s="150"/>
      <c r="B5" s="117"/>
      <c r="C5" s="117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</row>
    <row r="6" spans="1:17" s="152" customFormat="1" ht="30" customHeight="1">
      <c r="A6" s="150"/>
      <c r="B6" s="154" t="s">
        <v>11</v>
      </c>
      <c r="C6" s="154" t="s">
        <v>80</v>
      </c>
      <c r="D6" s="154" t="s">
        <v>11</v>
      </c>
      <c r="E6" s="154" t="s">
        <v>80</v>
      </c>
      <c r="F6" s="154" t="s">
        <v>11</v>
      </c>
      <c r="G6" s="154" t="s">
        <v>80</v>
      </c>
      <c r="H6" s="154" t="s">
        <v>11</v>
      </c>
      <c r="I6" s="154" t="s">
        <v>80</v>
      </c>
      <c r="J6" s="154" t="s">
        <v>11</v>
      </c>
      <c r="K6" s="154" t="s">
        <v>80</v>
      </c>
      <c r="L6" s="154" t="s">
        <v>11</v>
      </c>
      <c r="M6" s="154" t="s">
        <v>80</v>
      </c>
      <c r="N6" s="154" t="s">
        <v>11</v>
      </c>
      <c r="O6" s="154" t="s">
        <v>80</v>
      </c>
      <c r="P6" s="154" t="s">
        <v>11</v>
      </c>
      <c r="Q6" s="154" t="s">
        <v>80</v>
      </c>
    </row>
    <row r="7" spans="1:17" s="152" customFormat="1" ht="30" customHeight="1">
      <c r="A7" s="133" t="s">
        <v>42</v>
      </c>
      <c r="B7" s="132">
        <f>D7+F7+H7+J7+L7+N7+P7</f>
        <v>61</v>
      </c>
      <c r="C7" s="132"/>
      <c r="D7" s="132">
        <v>47</v>
      </c>
      <c r="E7" s="132"/>
      <c r="F7" s="132">
        <v>1</v>
      </c>
      <c r="G7" s="132"/>
      <c r="H7" s="132">
        <v>7</v>
      </c>
      <c r="I7" s="132"/>
      <c r="J7" s="132">
        <v>1</v>
      </c>
      <c r="K7" s="132"/>
      <c r="L7" s="132">
        <v>1</v>
      </c>
      <c r="M7" s="132"/>
      <c r="N7" s="132">
        <v>2</v>
      </c>
      <c r="O7" s="132"/>
      <c r="P7" s="132">
        <v>2</v>
      </c>
      <c r="Q7" s="132"/>
    </row>
    <row r="8" spans="1:17" s="152" customFormat="1" ht="30" customHeight="1">
      <c r="A8" s="133" t="s">
        <v>43</v>
      </c>
      <c r="B8" s="145">
        <f t="shared" ref="B8:Q8" si="0">B9+B10</f>
        <v>1832</v>
      </c>
      <c r="C8" s="146">
        <f t="shared" si="0"/>
        <v>1</v>
      </c>
      <c r="D8" s="147">
        <f t="shared" si="0"/>
        <v>1135</v>
      </c>
      <c r="E8" s="146">
        <f t="shared" si="0"/>
        <v>1</v>
      </c>
      <c r="F8" s="147">
        <f t="shared" si="0"/>
        <v>11</v>
      </c>
      <c r="G8" s="146">
        <f t="shared" si="0"/>
        <v>1</v>
      </c>
      <c r="H8" s="147">
        <f t="shared" si="0"/>
        <v>447</v>
      </c>
      <c r="I8" s="146">
        <f t="shared" si="0"/>
        <v>1</v>
      </c>
      <c r="J8" s="147">
        <f t="shared" si="0"/>
        <v>23</v>
      </c>
      <c r="K8" s="146">
        <f t="shared" si="0"/>
        <v>1</v>
      </c>
      <c r="L8" s="147">
        <f t="shared" si="0"/>
        <v>40</v>
      </c>
      <c r="M8" s="146">
        <f t="shared" si="0"/>
        <v>1</v>
      </c>
      <c r="N8" s="147">
        <f t="shared" si="0"/>
        <v>63</v>
      </c>
      <c r="O8" s="146">
        <f t="shared" si="0"/>
        <v>1</v>
      </c>
      <c r="P8" s="147">
        <f t="shared" si="0"/>
        <v>113</v>
      </c>
      <c r="Q8" s="146">
        <f t="shared" si="0"/>
        <v>1</v>
      </c>
    </row>
    <row r="9" spans="1:17" s="152" customFormat="1" ht="30" customHeight="1">
      <c r="A9" s="133" t="s">
        <v>44</v>
      </c>
      <c r="B9" s="145">
        <f>D9+F9+H9+J9+L9+N9+P9</f>
        <v>1072</v>
      </c>
      <c r="C9" s="146">
        <f>B9/(B9+B10)</f>
        <v>0.58515283842794763</v>
      </c>
      <c r="D9" s="147">
        <v>690</v>
      </c>
      <c r="E9" s="146">
        <f>D9/(D9+D10)</f>
        <v>0.60792951541850215</v>
      </c>
      <c r="F9" s="147">
        <v>8</v>
      </c>
      <c r="G9" s="146">
        <f>F9/(F9+F10)</f>
        <v>0.72727272727272729</v>
      </c>
      <c r="H9" s="147">
        <v>230</v>
      </c>
      <c r="I9" s="146">
        <f>H9/(H9+H10)</f>
        <v>0.5145413870246085</v>
      </c>
      <c r="J9" s="147">
        <v>15</v>
      </c>
      <c r="K9" s="146">
        <f>J9/(J9+J10)</f>
        <v>0.65217391304347827</v>
      </c>
      <c r="L9" s="147">
        <v>25</v>
      </c>
      <c r="M9" s="146">
        <f>L9/(L9+L10)</f>
        <v>0.625</v>
      </c>
      <c r="N9" s="147">
        <v>30</v>
      </c>
      <c r="O9" s="146">
        <f>N9/(N9+N10)</f>
        <v>0.47619047619047616</v>
      </c>
      <c r="P9" s="147">
        <v>74</v>
      </c>
      <c r="Q9" s="146">
        <f>P9/(P9+P10)</f>
        <v>0.65486725663716816</v>
      </c>
    </row>
    <row r="10" spans="1:17" s="152" customFormat="1" ht="30" customHeight="1">
      <c r="A10" s="133" t="s">
        <v>45</v>
      </c>
      <c r="B10" s="145">
        <f>D10+F10+H10+J10+L10+N10+P10</f>
        <v>760</v>
      </c>
      <c r="C10" s="146">
        <f>B10/(B9+B10)</f>
        <v>0.41484716157205243</v>
      </c>
      <c r="D10" s="147">
        <v>445</v>
      </c>
      <c r="E10" s="146">
        <f>D10/(D9+D10)</f>
        <v>0.39207048458149779</v>
      </c>
      <c r="F10" s="147">
        <v>3</v>
      </c>
      <c r="G10" s="146">
        <f>F10/(F9+F10)</f>
        <v>0.27272727272727271</v>
      </c>
      <c r="H10" s="147">
        <v>217</v>
      </c>
      <c r="I10" s="146">
        <f>H10/(H9+H10)</f>
        <v>0.4854586129753915</v>
      </c>
      <c r="J10" s="147">
        <v>8</v>
      </c>
      <c r="K10" s="146">
        <f>J10/(J9+J10)</f>
        <v>0.34782608695652173</v>
      </c>
      <c r="L10" s="147">
        <v>15</v>
      </c>
      <c r="M10" s="146">
        <f>L10/(L9+L10)</f>
        <v>0.375</v>
      </c>
      <c r="N10" s="147">
        <v>33</v>
      </c>
      <c r="O10" s="146">
        <f>N10/(N9+N10)</f>
        <v>0.52380952380952384</v>
      </c>
      <c r="P10" s="147">
        <v>39</v>
      </c>
      <c r="Q10" s="146">
        <f>P10/(P9+P10)</f>
        <v>0.34513274336283184</v>
      </c>
    </row>
    <row r="11" spans="1:17" ht="30" customHeight="1">
      <c r="A11" s="140" t="s">
        <v>18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</row>
  </sheetData>
  <mergeCells count="21">
    <mergeCell ref="A11:O11"/>
    <mergeCell ref="N4:O5"/>
    <mergeCell ref="P4:Q5"/>
    <mergeCell ref="B7:C7"/>
    <mergeCell ref="D7:E7"/>
    <mergeCell ref="F7:G7"/>
    <mergeCell ref="H7:I7"/>
    <mergeCell ref="J7:K7"/>
    <mergeCell ref="L7:M7"/>
    <mergeCell ref="N7:O7"/>
    <mergeCell ref="P7:Q7"/>
    <mergeCell ref="A1:O1"/>
    <mergeCell ref="A2:Q2"/>
    <mergeCell ref="A3:A6"/>
    <mergeCell ref="B3:Q3"/>
    <mergeCell ref="B4:C5"/>
    <mergeCell ref="D4:E5"/>
    <mergeCell ref="F4:G5"/>
    <mergeCell ref="H4:I5"/>
    <mergeCell ref="J4:K5"/>
    <mergeCell ref="L4:M5"/>
  </mergeCells>
  <phoneticPr fontId="6" type="noConversion"/>
  <printOptions horizontalCentered="1"/>
  <pageMargins left="0.70833333333333304" right="0.70833333333333304" top="0.74791666666666701" bottom="0.74791666666666701" header="0.74791666666666701" footer="0.74791666666666701"/>
  <pageSetup paperSize="0" scale="64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443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各年度(113-114)</vt:lpstr>
      <vt:lpstr>各年度(98-114)</vt:lpstr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  <vt:lpstr>102年</vt:lpstr>
      <vt:lpstr>101年</vt:lpstr>
      <vt:lpstr>100年</vt:lpstr>
      <vt:lpstr>99年</vt:lpstr>
      <vt:lpstr>98年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何宗欣</dc:creator>
  <cp:lastModifiedBy>吳同偉</cp:lastModifiedBy>
  <cp:revision>30</cp:revision>
  <cp:lastPrinted>2026-06-22T03:28:11Z</cp:lastPrinted>
  <dcterms:created xsi:type="dcterms:W3CDTF">2007-03-19T18:59:43Z</dcterms:created>
  <dcterms:modified xsi:type="dcterms:W3CDTF">2026-07-20T07:21:19Z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