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孝旻\@03_人事統計資料\04_性別主流化專區(現為性別平等專區)\11508更新(資料時間：11406)\2-性別專區下載\"/>
    </mc:Choice>
  </mc:AlternateContent>
  <xr:revisionPtr revIDLastSave="0" documentId="13_ncr:1_{C9D50890-1BA8-49A7-BD8D-45A21C7B7C56}" xr6:coauthVersionLast="36" xr6:coauthVersionMax="36" xr10:uidLastSave="{00000000-0000-0000-0000-000000000000}"/>
  <bookViews>
    <workbookView xWindow="0" yWindow="0" windowWidth="23040" windowHeight="8880" xr2:uid="{00000000-000D-0000-FFFF-FFFF00000000}"/>
  </bookViews>
  <sheets>
    <sheet name="1150630" sheetId="60" r:id="rId1"/>
    <sheet name="1150331" sheetId="58" r:id="rId2"/>
    <sheet name="1141231" sheetId="57" r:id="rId3"/>
    <sheet name="1140930" sheetId="55" r:id="rId4"/>
    <sheet name="1140630" sheetId="54" r:id="rId5"/>
    <sheet name="1140331" sheetId="53" r:id="rId6"/>
    <sheet name="1131231" sheetId="52" r:id="rId7"/>
    <sheet name="1130930" sheetId="51" r:id="rId8"/>
    <sheet name="1130630" sheetId="50" r:id="rId9"/>
    <sheet name="1130331" sheetId="49" r:id="rId10"/>
    <sheet name="1121231" sheetId="47" r:id="rId11"/>
    <sheet name="1120930" sheetId="46" r:id="rId12"/>
    <sheet name="1120630" sheetId="45" r:id="rId13"/>
    <sheet name="1120331" sheetId="44" r:id="rId14"/>
    <sheet name="1111231" sheetId="43" r:id="rId15"/>
    <sheet name="1110930" sheetId="42" r:id="rId16"/>
    <sheet name="1110630" sheetId="41" r:id="rId17"/>
    <sheet name="1110331" sheetId="40" r:id="rId18"/>
    <sheet name="1101231" sheetId="39" r:id="rId19"/>
    <sheet name="1100930" sheetId="38" r:id="rId20"/>
    <sheet name="1100630" sheetId="37" r:id="rId21"/>
    <sheet name="1100331" sheetId="36" r:id="rId22"/>
    <sheet name="1091231" sheetId="35" r:id="rId23"/>
    <sheet name="1090930" sheetId="34" r:id="rId24"/>
    <sheet name="1090630" sheetId="33" r:id="rId25"/>
    <sheet name="1081231" sheetId="32" r:id="rId26"/>
    <sheet name="1080831" sheetId="31" r:id="rId27"/>
    <sheet name="1071231" sheetId="30" r:id="rId28"/>
    <sheet name="1070131" sheetId="29" r:id="rId29"/>
    <sheet name="1060731" sheetId="28" r:id="rId30"/>
    <sheet name="1051231" sheetId="27" r:id="rId31"/>
    <sheet name="1041231" sheetId="26" r:id="rId32"/>
    <sheet name="1031231" sheetId="25" r:id="rId33"/>
    <sheet name="1021231" sheetId="22" r:id="rId34"/>
    <sheet name="1011231" sheetId="23" r:id="rId35"/>
    <sheet name="100031" sheetId="24" r:id="rId36"/>
  </sheets>
  <definedNames>
    <definedName name="_xlnm.Print_Area" localSheetId="33">'1021231'!$A$1:$AB$18</definedName>
    <definedName name="_xlnm.Print_Area" localSheetId="29">'1060731'!$A$1:$AB$16</definedName>
    <definedName name="_xlnm.Print_Area" localSheetId="28">'1070131'!$A$1:$AB$16</definedName>
    <definedName name="_xlnm.Print_Titles" localSheetId="34">'1011231'!$4:$9</definedName>
    <definedName name="_xlnm.Print_Titles" localSheetId="32">'1031231'!$1:$5</definedName>
    <definedName name="_xlnm.Print_Titles" localSheetId="31">'1041231'!$1:$5</definedName>
    <definedName name="_xlnm.Print_Titles" localSheetId="27">'1071231'!$1:$5</definedName>
  </definedNames>
  <calcPr calcId="191029"/>
</workbook>
</file>

<file path=xl/calcChain.xml><?xml version="1.0" encoding="utf-8"?>
<calcChain xmlns="http://schemas.openxmlformats.org/spreadsheetml/2006/main">
  <c r="W49" i="60" l="1"/>
  <c r="U49" i="60"/>
  <c r="S49" i="60"/>
  <c r="Q49" i="60"/>
  <c r="O49" i="60"/>
  <c r="M49" i="60"/>
  <c r="K49" i="60"/>
  <c r="I49" i="60"/>
  <c r="F49" i="60"/>
  <c r="G49" i="60" s="1"/>
  <c r="D49" i="60"/>
  <c r="E49" i="60" s="1"/>
  <c r="W48" i="60"/>
  <c r="U48" i="60"/>
  <c r="S48" i="60"/>
  <c r="Q48" i="60"/>
  <c r="O48" i="60"/>
  <c r="M48" i="60"/>
  <c r="K48" i="60"/>
  <c r="I48" i="60"/>
  <c r="G48" i="60"/>
  <c r="F48" i="60"/>
  <c r="E48" i="60"/>
  <c r="D48" i="60"/>
  <c r="C48" i="60"/>
  <c r="W47" i="60"/>
  <c r="U47" i="60"/>
  <c r="S47" i="60"/>
  <c r="Q47" i="60"/>
  <c r="O47" i="60"/>
  <c r="M47" i="60"/>
  <c r="K47" i="60"/>
  <c r="I47" i="60"/>
  <c r="G47" i="60"/>
  <c r="F47" i="60"/>
  <c r="D47" i="60"/>
  <c r="E47" i="60" s="1"/>
  <c r="W46" i="60"/>
  <c r="U46" i="60"/>
  <c r="S46" i="60"/>
  <c r="Q46" i="60"/>
  <c r="O46" i="60"/>
  <c r="M46" i="60"/>
  <c r="K46" i="60"/>
  <c r="I46" i="60"/>
  <c r="F46" i="60"/>
  <c r="D46" i="60"/>
  <c r="E46" i="60" s="1"/>
  <c r="W45" i="60"/>
  <c r="U45" i="60"/>
  <c r="S45" i="60"/>
  <c r="Q45" i="60"/>
  <c r="O45" i="60"/>
  <c r="M45" i="60"/>
  <c r="K45" i="60"/>
  <c r="I45" i="60"/>
  <c r="F45" i="60"/>
  <c r="G45" i="60" s="1"/>
  <c r="D45" i="60"/>
  <c r="C45" i="60" s="1"/>
  <c r="W44" i="60"/>
  <c r="U44" i="60"/>
  <c r="S44" i="60"/>
  <c r="Q44" i="60"/>
  <c r="O44" i="60"/>
  <c r="M44" i="60"/>
  <c r="K44" i="60"/>
  <c r="I44" i="60"/>
  <c r="F44" i="60"/>
  <c r="G44" i="60" s="1"/>
  <c r="E44" i="60"/>
  <c r="D44" i="60"/>
  <c r="C44" i="60"/>
  <c r="W43" i="60"/>
  <c r="U43" i="60"/>
  <c r="S43" i="60"/>
  <c r="Q43" i="60"/>
  <c r="O43" i="60"/>
  <c r="M43" i="60"/>
  <c r="K43" i="60"/>
  <c r="I43" i="60"/>
  <c r="F43" i="60"/>
  <c r="G43" i="60" s="1"/>
  <c r="D43" i="60"/>
  <c r="E43" i="60" s="1"/>
  <c r="C43" i="60"/>
  <c r="W42" i="60"/>
  <c r="U42" i="60"/>
  <c r="S42" i="60"/>
  <c r="Q42" i="60"/>
  <c r="O42" i="60"/>
  <c r="M42" i="60"/>
  <c r="K42" i="60"/>
  <c r="I42" i="60"/>
  <c r="G42" i="60"/>
  <c r="F42" i="60"/>
  <c r="E42" i="60"/>
  <c r="D42" i="60"/>
  <c r="C42" i="60"/>
  <c r="V41" i="60"/>
  <c r="W41" i="60" s="1"/>
  <c r="T41" i="60"/>
  <c r="U41" i="60" s="1"/>
  <c r="R41" i="60"/>
  <c r="S41" i="60" s="1"/>
  <c r="P41" i="60"/>
  <c r="Q41" i="60" s="1"/>
  <c r="N41" i="60"/>
  <c r="O41" i="60" s="1"/>
  <c r="M41" i="60"/>
  <c r="L41" i="60"/>
  <c r="J41" i="60"/>
  <c r="K41" i="60" s="1"/>
  <c r="H41" i="60"/>
  <c r="I41" i="60" s="1"/>
  <c r="W40" i="60"/>
  <c r="U40" i="60"/>
  <c r="S40" i="60"/>
  <c r="Q40" i="60"/>
  <c r="O40" i="60"/>
  <c r="M40" i="60"/>
  <c r="K40" i="60"/>
  <c r="I40" i="60"/>
  <c r="G40" i="60"/>
  <c r="F40" i="60"/>
  <c r="E40" i="60"/>
  <c r="D40" i="60"/>
  <c r="C40" i="60"/>
  <c r="W39" i="60"/>
  <c r="U39" i="60"/>
  <c r="S39" i="60"/>
  <c r="Q39" i="60"/>
  <c r="O39" i="60"/>
  <c r="M39" i="60"/>
  <c r="K39" i="60"/>
  <c r="I39" i="60"/>
  <c r="G39" i="60"/>
  <c r="F39" i="60"/>
  <c r="D39" i="60"/>
  <c r="E39" i="60" s="1"/>
  <c r="W38" i="60"/>
  <c r="U38" i="60"/>
  <c r="S38" i="60"/>
  <c r="Q38" i="60"/>
  <c r="O38" i="60"/>
  <c r="M38" i="60"/>
  <c r="K38" i="60"/>
  <c r="I38" i="60"/>
  <c r="F38" i="60"/>
  <c r="D38" i="60"/>
  <c r="C38" i="60" s="1"/>
  <c r="W37" i="60"/>
  <c r="U37" i="60"/>
  <c r="S37" i="60"/>
  <c r="Q37" i="60"/>
  <c r="O37" i="60"/>
  <c r="M37" i="60"/>
  <c r="K37" i="60"/>
  <c r="I37" i="60"/>
  <c r="F37" i="60"/>
  <c r="G37" i="60" s="1"/>
  <c r="D37" i="60"/>
  <c r="C37" i="60" s="1"/>
  <c r="W36" i="60"/>
  <c r="U36" i="60"/>
  <c r="S36" i="60"/>
  <c r="Q36" i="60"/>
  <c r="O36" i="60"/>
  <c r="M36" i="60"/>
  <c r="K36" i="60"/>
  <c r="I36" i="60"/>
  <c r="F36" i="60"/>
  <c r="G36" i="60" s="1"/>
  <c r="E36" i="60"/>
  <c r="D36" i="60"/>
  <c r="C36" i="60"/>
  <c r="V35" i="60"/>
  <c r="W35" i="60" s="1"/>
  <c r="T35" i="60"/>
  <c r="U35" i="60" s="1"/>
  <c r="S35" i="60"/>
  <c r="R35" i="60"/>
  <c r="F35" i="60" s="1"/>
  <c r="P35" i="60"/>
  <c r="Q35" i="60" s="1"/>
  <c r="N35" i="60"/>
  <c r="O35" i="60" s="1"/>
  <c r="L35" i="60"/>
  <c r="M35" i="60" s="1"/>
  <c r="J35" i="60"/>
  <c r="K35" i="60" s="1"/>
  <c r="H35" i="60"/>
  <c r="I35" i="60" s="1"/>
  <c r="D35" i="60"/>
  <c r="W34" i="60"/>
  <c r="U34" i="60"/>
  <c r="S34" i="60"/>
  <c r="Q34" i="60"/>
  <c r="O34" i="60"/>
  <c r="M34" i="60"/>
  <c r="K34" i="60"/>
  <c r="I34" i="60"/>
  <c r="G34" i="60"/>
  <c r="F34" i="60"/>
  <c r="E34" i="60"/>
  <c r="D34" i="60"/>
  <c r="C34" i="60"/>
  <c r="W33" i="60"/>
  <c r="U33" i="60"/>
  <c r="S33" i="60"/>
  <c r="Q33" i="60"/>
  <c r="O33" i="60"/>
  <c r="M33" i="60"/>
  <c r="K33" i="60"/>
  <c r="I33" i="60"/>
  <c r="F33" i="60"/>
  <c r="G33" i="60" s="1"/>
  <c r="D33" i="60"/>
  <c r="D32" i="60" s="1"/>
  <c r="W32" i="60"/>
  <c r="V32" i="60"/>
  <c r="U32" i="60"/>
  <c r="T32" i="60"/>
  <c r="R32" i="60"/>
  <c r="S32" i="60" s="1"/>
  <c r="P32" i="60"/>
  <c r="O32" i="60"/>
  <c r="N32" i="60"/>
  <c r="M32" i="60"/>
  <c r="L32" i="60"/>
  <c r="J32" i="60"/>
  <c r="K32" i="60" s="1"/>
  <c r="I32" i="60"/>
  <c r="H32" i="60"/>
  <c r="F32" i="60"/>
  <c r="W31" i="60"/>
  <c r="U31" i="60"/>
  <c r="S31" i="60"/>
  <c r="Q31" i="60"/>
  <c r="O31" i="60"/>
  <c r="M31" i="60"/>
  <c r="K31" i="60"/>
  <c r="I31" i="60"/>
  <c r="F31" i="60"/>
  <c r="G31" i="60" s="1"/>
  <c r="D31" i="60"/>
  <c r="E31" i="60" s="1"/>
  <c r="W30" i="60"/>
  <c r="U30" i="60"/>
  <c r="S30" i="60"/>
  <c r="Q30" i="60"/>
  <c r="O30" i="60"/>
  <c r="M30" i="60"/>
  <c r="K30" i="60"/>
  <c r="I30" i="60"/>
  <c r="F30" i="60"/>
  <c r="D30" i="60"/>
  <c r="G30" i="60" s="1"/>
  <c r="C30" i="60"/>
  <c r="W29" i="60"/>
  <c r="U29" i="60"/>
  <c r="S29" i="60"/>
  <c r="Q29" i="60"/>
  <c r="O29" i="60"/>
  <c r="M29" i="60"/>
  <c r="K29" i="60"/>
  <c r="I29" i="60"/>
  <c r="F29" i="60"/>
  <c r="G29" i="60" s="1"/>
  <c r="D29" i="60"/>
  <c r="E29" i="60" s="1"/>
  <c r="W28" i="60"/>
  <c r="U28" i="60"/>
  <c r="S28" i="60"/>
  <c r="Q28" i="60"/>
  <c r="O28" i="60"/>
  <c r="M28" i="60"/>
  <c r="K28" i="60"/>
  <c r="I28" i="60"/>
  <c r="F28" i="60"/>
  <c r="G28" i="60" s="1"/>
  <c r="E28" i="60"/>
  <c r="D28" i="60"/>
  <c r="V27" i="60"/>
  <c r="W27" i="60" s="1"/>
  <c r="T27" i="60"/>
  <c r="U27" i="60" s="1"/>
  <c r="R27" i="60"/>
  <c r="S27" i="60" s="1"/>
  <c r="P27" i="60"/>
  <c r="Q27" i="60" s="1"/>
  <c r="N27" i="60"/>
  <c r="O27" i="60" s="1"/>
  <c r="L27" i="60"/>
  <c r="M27" i="60" s="1"/>
  <c r="J27" i="60"/>
  <c r="F27" i="60" s="1"/>
  <c r="H27" i="60"/>
  <c r="I27" i="60" s="1"/>
  <c r="W26" i="60"/>
  <c r="U26" i="60"/>
  <c r="S26" i="60"/>
  <c r="Q26" i="60"/>
  <c r="O26" i="60"/>
  <c r="M26" i="60"/>
  <c r="K26" i="60"/>
  <c r="I26" i="60"/>
  <c r="G26" i="60"/>
  <c r="F26" i="60"/>
  <c r="E26" i="60"/>
  <c r="D26" i="60"/>
  <c r="C26" i="60"/>
  <c r="W25" i="60"/>
  <c r="U25" i="60"/>
  <c r="S25" i="60"/>
  <c r="Q25" i="60"/>
  <c r="O25" i="60"/>
  <c r="M25" i="60"/>
  <c r="K25" i="60"/>
  <c r="I25" i="60"/>
  <c r="F25" i="60"/>
  <c r="G25" i="60" s="1"/>
  <c r="D25" i="60"/>
  <c r="E25" i="60" s="1"/>
  <c r="W24" i="60"/>
  <c r="U24" i="60"/>
  <c r="S24" i="60"/>
  <c r="Q24" i="60"/>
  <c r="O24" i="60"/>
  <c r="M24" i="60"/>
  <c r="K24" i="60"/>
  <c r="I24" i="60"/>
  <c r="G24" i="60"/>
  <c r="F24" i="60"/>
  <c r="E24" i="60"/>
  <c r="D24" i="60"/>
  <c r="C24" i="60"/>
  <c r="V23" i="60"/>
  <c r="V22" i="60" s="1"/>
  <c r="W22" i="60" s="1"/>
  <c r="T23" i="60"/>
  <c r="U23" i="60" s="1"/>
  <c r="R23" i="60"/>
  <c r="S23" i="60" s="1"/>
  <c r="P23" i="60"/>
  <c r="Q23" i="60" s="1"/>
  <c r="N23" i="60"/>
  <c r="N22" i="60" s="1"/>
  <c r="O22" i="60" s="1"/>
  <c r="L23" i="60"/>
  <c r="M23" i="60" s="1"/>
  <c r="J23" i="60"/>
  <c r="J22" i="60" s="1"/>
  <c r="H23" i="60"/>
  <c r="I23" i="60" s="1"/>
  <c r="L22" i="60"/>
  <c r="M22" i="60" s="1"/>
  <c r="W21" i="60"/>
  <c r="U21" i="60"/>
  <c r="S21" i="60"/>
  <c r="Q21" i="60"/>
  <c r="O21" i="60"/>
  <c r="M21" i="60"/>
  <c r="K21" i="60"/>
  <c r="I21" i="60"/>
  <c r="F21" i="60"/>
  <c r="G21" i="60" s="1"/>
  <c r="D21" i="60"/>
  <c r="E21" i="60" s="1"/>
  <c r="W20" i="60"/>
  <c r="U20" i="60"/>
  <c r="S20" i="60"/>
  <c r="Q20" i="60"/>
  <c r="O20" i="60"/>
  <c r="M20" i="60"/>
  <c r="K20" i="60"/>
  <c r="I20" i="60"/>
  <c r="F20" i="60"/>
  <c r="C20" i="60" s="1"/>
  <c r="E20" i="60"/>
  <c r="D20" i="60"/>
  <c r="W19" i="60"/>
  <c r="U19" i="60"/>
  <c r="S19" i="60"/>
  <c r="Q19" i="60"/>
  <c r="O19" i="60"/>
  <c r="M19" i="60"/>
  <c r="K19" i="60"/>
  <c r="I19" i="60"/>
  <c r="F19" i="60"/>
  <c r="G19" i="60" s="1"/>
  <c r="D19" i="60"/>
  <c r="E19" i="60" s="1"/>
  <c r="C19" i="60"/>
  <c r="W18" i="60"/>
  <c r="U18" i="60"/>
  <c r="S18" i="60"/>
  <c r="Q18" i="60"/>
  <c r="O18" i="60"/>
  <c r="M18" i="60"/>
  <c r="K18" i="60"/>
  <c r="I18" i="60"/>
  <c r="G18" i="60"/>
  <c r="F18" i="60"/>
  <c r="E18" i="60"/>
  <c r="D18" i="60"/>
  <c r="C18" i="60"/>
  <c r="V17" i="60"/>
  <c r="W17" i="60" s="1"/>
  <c r="T17" i="60"/>
  <c r="U17" i="60" s="1"/>
  <c r="R17" i="60"/>
  <c r="S17" i="60" s="1"/>
  <c r="P17" i="60"/>
  <c r="Q17" i="60" s="1"/>
  <c r="N17" i="60"/>
  <c r="O17" i="60" s="1"/>
  <c r="L17" i="60"/>
  <c r="M17" i="60" s="1"/>
  <c r="J17" i="60"/>
  <c r="K17" i="60" s="1"/>
  <c r="H17" i="60"/>
  <c r="I17" i="60" s="1"/>
  <c r="F17" i="60"/>
  <c r="G17" i="60" s="1"/>
  <c r="D17" i="60"/>
  <c r="C17" i="60" s="1"/>
  <c r="W16" i="60"/>
  <c r="U16" i="60"/>
  <c r="S16" i="60"/>
  <c r="Q16" i="60"/>
  <c r="O16" i="60"/>
  <c r="M16" i="60"/>
  <c r="K16" i="60"/>
  <c r="I16" i="60"/>
  <c r="G16" i="60"/>
  <c r="F16" i="60"/>
  <c r="E16" i="60"/>
  <c r="D16" i="60"/>
  <c r="C16" i="60"/>
  <c r="W15" i="60"/>
  <c r="U15" i="60"/>
  <c r="S15" i="60"/>
  <c r="Q15" i="60"/>
  <c r="O15" i="60"/>
  <c r="M15" i="60"/>
  <c r="K15" i="60"/>
  <c r="I15" i="60"/>
  <c r="F15" i="60"/>
  <c r="G15" i="60" s="1"/>
  <c r="D15" i="60"/>
  <c r="E15" i="60" s="1"/>
  <c r="W14" i="60"/>
  <c r="U14" i="60"/>
  <c r="S14" i="60"/>
  <c r="Q14" i="60"/>
  <c r="O14" i="60"/>
  <c r="M14" i="60"/>
  <c r="K14" i="60"/>
  <c r="I14" i="60"/>
  <c r="F14" i="60"/>
  <c r="D14" i="60"/>
  <c r="G14" i="60" s="1"/>
  <c r="C14" i="60"/>
  <c r="V13" i="60"/>
  <c r="W13" i="60" s="1"/>
  <c r="T13" i="60"/>
  <c r="T12" i="60" s="1"/>
  <c r="R13" i="60"/>
  <c r="S13" i="60" s="1"/>
  <c r="P13" i="60"/>
  <c r="Q13" i="60" s="1"/>
  <c r="N13" i="60"/>
  <c r="O13" i="60" s="1"/>
  <c r="L13" i="60"/>
  <c r="M13" i="60" s="1"/>
  <c r="J13" i="60"/>
  <c r="K13" i="60" s="1"/>
  <c r="H13" i="60"/>
  <c r="H12" i="60" s="1"/>
  <c r="V12" i="60"/>
  <c r="G35" i="60" l="1"/>
  <c r="C35" i="60"/>
  <c r="V11" i="60"/>
  <c r="H11" i="60"/>
  <c r="I12" i="60"/>
  <c r="K22" i="60"/>
  <c r="E35" i="60"/>
  <c r="U12" i="60"/>
  <c r="C32" i="60"/>
  <c r="G32" i="60"/>
  <c r="E32" i="60"/>
  <c r="D13" i="60"/>
  <c r="G38" i="60"/>
  <c r="G46" i="60"/>
  <c r="J12" i="60"/>
  <c r="U13" i="60"/>
  <c r="C15" i="60"/>
  <c r="P22" i="60"/>
  <c r="K23" i="60"/>
  <c r="C31" i="60"/>
  <c r="E37" i="60"/>
  <c r="E45" i="60"/>
  <c r="F23" i="60"/>
  <c r="G23" i="60" s="1"/>
  <c r="E17" i="60"/>
  <c r="W23" i="60"/>
  <c r="G20" i="60"/>
  <c r="E38" i="60"/>
  <c r="L12" i="60"/>
  <c r="D12" i="60" s="1"/>
  <c r="R22" i="60"/>
  <c r="S22" i="60" s="1"/>
  <c r="C33" i="60"/>
  <c r="C49" i="60"/>
  <c r="W12" i="60"/>
  <c r="F13" i="60"/>
  <c r="E14" i="60"/>
  <c r="D27" i="60"/>
  <c r="E30" i="60"/>
  <c r="F41" i="60"/>
  <c r="K27" i="60"/>
  <c r="D41" i="60"/>
  <c r="T22" i="60"/>
  <c r="U22" i="60" s="1"/>
  <c r="O23" i="60"/>
  <c r="P12" i="60"/>
  <c r="C21" i="60"/>
  <c r="C29" i="60"/>
  <c r="N12" i="60"/>
  <c r="I13" i="60"/>
  <c r="E33" i="60"/>
  <c r="R12" i="60"/>
  <c r="H22" i="60"/>
  <c r="C39" i="60"/>
  <c r="C47" i="60"/>
  <c r="D23" i="60"/>
  <c r="C28" i="60"/>
  <c r="C25" i="60"/>
  <c r="Q32" i="60"/>
  <c r="C46" i="60"/>
  <c r="W49" i="58"/>
  <c r="U49" i="58"/>
  <c r="S49" i="58"/>
  <c r="Q49" i="58"/>
  <c r="O49" i="58"/>
  <c r="M49" i="58"/>
  <c r="K49" i="58"/>
  <c r="I49" i="58"/>
  <c r="F49" i="58"/>
  <c r="G49" i="58" s="1"/>
  <c r="D49" i="58"/>
  <c r="E49" i="58" s="1"/>
  <c r="W48" i="58"/>
  <c r="U48" i="58"/>
  <c r="S48" i="58"/>
  <c r="Q48" i="58"/>
  <c r="O48" i="58"/>
  <c r="M48" i="58"/>
  <c r="K48" i="58"/>
  <c r="I48" i="58"/>
  <c r="G48" i="58"/>
  <c r="F48" i="58"/>
  <c r="E48" i="58"/>
  <c r="D48" i="58"/>
  <c r="C48" i="58"/>
  <c r="W47" i="58"/>
  <c r="U47" i="58"/>
  <c r="S47" i="58"/>
  <c r="Q47" i="58"/>
  <c r="O47" i="58"/>
  <c r="M47" i="58"/>
  <c r="K47" i="58"/>
  <c r="I47" i="58"/>
  <c r="F47" i="58"/>
  <c r="G47" i="58" s="1"/>
  <c r="D47" i="58"/>
  <c r="E47" i="58" s="1"/>
  <c r="W46" i="58"/>
  <c r="U46" i="58"/>
  <c r="S46" i="58"/>
  <c r="Q46" i="58"/>
  <c r="O46" i="58"/>
  <c r="M46" i="58"/>
  <c r="K46" i="58"/>
  <c r="I46" i="58"/>
  <c r="G46" i="58"/>
  <c r="F46" i="58"/>
  <c r="D46" i="58"/>
  <c r="E46" i="58" s="1"/>
  <c r="C46" i="58"/>
  <c r="W45" i="58"/>
  <c r="U45" i="58"/>
  <c r="S45" i="58"/>
  <c r="Q45" i="58"/>
  <c r="O45" i="58"/>
  <c r="M45" i="58"/>
  <c r="K45" i="58"/>
  <c r="I45" i="58"/>
  <c r="F45" i="58"/>
  <c r="G45" i="58" s="1"/>
  <c r="D45" i="58"/>
  <c r="C45" i="58" s="1"/>
  <c r="W44" i="58"/>
  <c r="U44" i="58"/>
  <c r="S44" i="58"/>
  <c r="Q44" i="58"/>
  <c r="O44" i="58"/>
  <c r="M44" i="58"/>
  <c r="K44" i="58"/>
  <c r="I44" i="58"/>
  <c r="F44" i="58"/>
  <c r="G44" i="58" s="1"/>
  <c r="E44" i="58"/>
  <c r="D44" i="58"/>
  <c r="W43" i="58"/>
  <c r="U43" i="58"/>
  <c r="S43" i="58"/>
  <c r="Q43" i="58"/>
  <c r="O43" i="58"/>
  <c r="M43" i="58"/>
  <c r="K43" i="58"/>
  <c r="I43" i="58"/>
  <c r="F43" i="58"/>
  <c r="G43" i="58" s="1"/>
  <c r="D43" i="58"/>
  <c r="E43" i="58" s="1"/>
  <c r="C43" i="58"/>
  <c r="W42" i="58"/>
  <c r="U42" i="58"/>
  <c r="S42" i="58"/>
  <c r="Q42" i="58"/>
  <c r="O42" i="58"/>
  <c r="M42" i="58"/>
  <c r="K42" i="58"/>
  <c r="I42" i="58"/>
  <c r="G42" i="58"/>
  <c r="F42" i="58"/>
  <c r="E42" i="58"/>
  <c r="D42" i="58"/>
  <c r="C42" i="58"/>
  <c r="V41" i="58"/>
  <c r="W41" i="58" s="1"/>
  <c r="T41" i="58"/>
  <c r="U41" i="58" s="1"/>
  <c r="R41" i="58"/>
  <c r="S41" i="58" s="1"/>
  <c r="P41" i="58"/>
  <c r="Q41" i="58" s="1"/>
  <c r="N41" i="58"/>
  <c r="L41" i="58"/>
  <c r="O41" i="58" s="1"/>
  <c r="J41" i="58"/>
  <c r="K41" i="58" s="1"/>
  <c r="H41" i="58"/>
  <c r="I41" i="58" s="1"/>
  <c r="W40" i="58"/>
  <c r="U40" i="58"/>
  <c r="S40" i="58"/>
  <c r="Q40" i="58"/>
  <c r="O40" i="58"/>
  <c r="M40" i="58"/>
  <c r="K40" i="58"/>
  <c r="I40" i="58"/>
  <c r="G40" i="58"/>
  <c r="F40" i="58"/>
  <c r="E40" i="58"/>
  <c r="D40" i="58"/>
  <c r="C40" i="58"/>
  <c r="W39" i="58"/>
  <c r="U39" i="58"/>
  <c r="S39" i="58"/>
  <c r="Q39" i="58"/>
  <c r="O39" i="58"/>
  <c r="M39" i="58"/>
  <c r="K39" i="58"/>
  <c r="I39" i="58"/>
  <c r="F39" i="58"/>
  <c r="G39" i="58" s="1"/>
  <c r="D39" i="58"/>
  <c r="E39" i="58" s="1"/>
  <c r="W38" i="58"/>
  <c r="U38" i="58"/>
  <c r="S38" i="58"/>
  <c r="Q38" i="58"/>
  <c r="O38" i="58"/>
  <c r="M38" i="58"/>
  <c r="K38" i="58"/>
  <c r="I38" i="58"/>
  <c r="G38" i="58"/>
  <c r="F38" i="58"/>
  <c r="D38" i="58"/>
  <c r="E38" i="58" s="1"/>
  <c r="C38" i="58"/>
  <c r="W37" i="58"/>
  <c r="U37" i="58"/>
  <c r="S37" i="58"/>
  <c r="Q37" i="58"/>
  <c r="O37" i="58"/>
  <c r="M37" i="58"/>
  <c r="K37" i="58"/>
  <c r="I37" i="58"/>
  <c r="F37" i="58"/>
  <c r="G37" i="58" s="1"/>
  <c r="D37" i="58"/>
  <c r="C37" i="58" s="1"/>
  <c r="W36" i="58"/>
  <c r="U36" i="58"/>
  <c r="S36" i="58"/>
  <c r="Q36" i="58"/>
  <c r="O36" i="58"/>
  <c r="M36" i="58"/>
  <c r="K36" i="58"/>
  <c r="I36" i="58"/>
  <c r="F36" i="58"/>
  <c r="G36" i="58" s="1"/>
  <c r="E36" i="58"/>
  <c r="D36" i="58"/>
  <c r="V35" i="58"/>
  <c r="W35" i="58" s="1"/>
  <c r="U35" i="58"/>
  <c r="T35" i="58"/>
  <c r="R35" i="58"/>
  <c r="S35" i="58" s="1"/>
  <c r="P35" i="58"/>
  <c r="Q35" i="58" s="1"/>
  <c r="N35" i="58"/>
  <c r="O35" i="58" s="1"/>
  <c r="L35" i="58"/>
  <c r="M35" i="58" s="1"/>
  <c r="J35" i="58"/>
  <c r="K35" i="58" s="1"/>
  <c r="H35" i="58"/>
  <c r="D35" i="58" s="1"/>
  <c r="F35" i="58"/>
  <c r="W34" i="58"/>
  <c r="U34" i="58"/>
  <c r="S34" i="58"/>
  <c r="Q34" i="58"/>
  <c r="O34" i="58"/>
  <c r="M34" i="58"/>
  <c r="K34" i="58"/>
  <c r="I34" i="58"/>
  <c r="G34" i="58"/>
  <c r="F34" i="58"/>
  <c r="D34" i="58"/>
  <c r="E34" i="58" s="1"/>
  <c r="C34" i="58"/>
  <c r="W33" i="58"/>
  <c r="U33" i="58"/>
  <c r="S33" i="58"/>
  <c r="Q33" i="58"/>
  <c r="O33" i="58"/>
  <c r="M33" i="58"/>
  <c r="K33" i="58"/>
  <c r="I33" i="58"/>
  <c r="F33" i="58"/>
  <c r="G33" i="58" s="1"/>
  <c r="D33" i="58"/>
  <c r="D32" i="58" s="1"/>
  <c r="V32" i="58"/>
  <c r="W32" i="58" s="1"/>
  <c r="U32" i="58"/>
  <c r="T32" i="58"/>
  <c r="R32" i="58"/>
  <c r="S32" i="58" s="1"/>
  <c r="Q32" i="58"/>
  <c r="P32" i="58"/>
  <c r="O32" i="58"/>
  <c r="N32" i="58"/>
  <c r="M32" i="58"/>
  <c r="L32" i="58"/>
  <c r="J32" i="58"/>
  <c r="K32" i="58" s="1"/>
  <c r="I32" i="58"/>
  <c r="H32" i="58"/>
  <c r="F32" i="58"/>
  <c r="W31" i="58"/>
  <c r="U31" i="58"/>
  <c r="S31" i="58"/>
  <c r="Q31" i="58"/>
  <c r="O31" i="58"/>
  <c r="M31" i="58"/>
  <c r="K31" i="58"/>
  <c r="I31" i="58"/>
  <c r="F31" i="58"/>
  <c r="G31" i="58" s="1"/>
  <c r="D31" i="58"/>
  <c r="E31" i="58" s="1"/>
  <c r="W30" i="58"/>
  <c r="U30" i="58"/>
  <c r="S30" i="58"/>
  <c r="Q30" i="58"/>
  <c r="O30" i="58"/>
  <c r="M30" i="58"/>
  <c r="K30" i="58"/>
  <c r="I30" i="58"/>
  <c r="G30" i="58"/>
  <c r="F30" i="58"/>
  <c r="D30" i="58"/>
  <c r="E30" i="58" s="1"/>
  <c r="C30" i="58"/>
  <c r="W29" i="58"/>
  <c r="U29" i="58"/>
  <c r="S29" i="58"/>
  <c r="Q29" i="58"/>
  <c r="O29" i="58"/>
  <c r="M29" i="58"/>
  <c r="K29" i="58"/>
  <c r="I29" i="58"/>
  <c r="F29" i="58"/>
  <c r="G29" i="58" s="1"/>
  <c r="D29" i="58"/>
  <c r="E29" i="58" s="1"/>
  <c r="W28" i="58"/>
  <c r="U28" i="58"/>
  <c r="S28" i="58"/>
  <c r="Q28" i="58"/>
  <c r="O28" i="58"/>
  <c r="M28" i="58"/>
  <c r="K28" i="58"/>
  <c r="I28" i="58"/>
  <c r="F28" i="58"/>
  <c r="G28" i="58" s="1"/>
  <c r="E28" i="58"/>
  <c r="D28" i="58"/>
  <c r="C28" i="58"/>
  <c r="V27" i="58"/>
  <c r="W27" i="58" s="1"/>
  <c r="T27" i="58"/>
  <c r="U27" i="58" s="1"/>
  <c r="R27" i="58"/>
  <c r="S27" i="58" s="1"/>
  <c r="P27" i="58"/>
  <c r="Q27" i="58" s="1"/>
  <c r="N27" i="58"/>
  <c r="M27" i="58" s="1"/>
  <c r="L27" i="58"/>
  <c r="J27" i="58"/>
  <c r="K27" i="58" s="1"/>
  <c r="H27" i="58"/>
  <c r="I27" i="58" s="1"/>
  <c r="W26" i="58"/>
  <c r="U26" i="58"/>
  <c r="S26" i="58"/>
  <c r="Q26" i="58"/>
  <c r="O26" i="58"/>
  <c r="M26" i="58"/>
  <c r="K26" i="58"/>
  <c r="I26" i="58"/>
  <c r="G26" i="58"/>
  <c r="F26" i="58"/>
  <c r="E26" i="58"/>
  <c r="D26" i="58"/>
  <c r="C26" i="58"/>
  <c r="W25" i="58"/>
  <c r="U25" i="58"/>
  <c r="S25" i="58"/>
  <c r="Q25" i="58"/>
  <c r="O25" i="58"/>
  <c r="M25" i="58"/>
  <c r="K25" i="58"/>
  <c r="I25" i="58"/>
  <c r="F25" i="58"/>
  <c r="D25" i="58"/>
  <c r="G25" i="58" s="1"/>
  <c r="W24" i="58"/>
  <c r="U24" i="58"/>
  <c r="S24" i="58"/>
  <c r="Q24" i="58"/>
  <c r="O24" i="58"/>
  <c r="M24" i="58"/>
  <c r="K24" i="58"/>
  <c r="I24" i="58"/>
  <c r="F24" i="58"/>
  <c r="G24" i="58" s="1"/>
  <c r="E24" i="58"/>
  <c r="D24" i="58"/>
  <c r="C24" i="58" s="1"/>
  <c r="V23" i="58"/>
  <c r="W23" i="58" s="1"/>
  <c r="T23" i="58"/>
  <c r="U23" i="58" s="1"/>
  <c r="R23" i="58"/>
  <c r="S23" i="58" s="1"/>
  <c r="P23" i="58"/>
  <c r="Q23" i="58" s="1"/>
  <c r="N23" i="58"/>
  <c r="N22" i="58" s="1"/>
  <c r="O22" i="58" s="1"/>
  <c r="L23" i="58"/>
  <c r="M23" i="58" s="1"/>
  <c r="J23" i="58"/>
  <c r="I23" i="58" s="1"/>
  <c r="H23" i="58"/>
  <c r="D23" i="58"/>
  <c r="P22" i="58"/>
  <c r="L22" i="58"/>
  <c r="W21" i="58"/>
  <c r="U21" i="58"/>
  <c r="S21" i="58"/>
  <c r="Q21" i="58"/>
  <c r="O21" i="58"/>
  <c r="M21" i="58"/>
  <c r="K21" i="58"/>
  <c r="I21" i="58"/>
  <c r="F21" i="58"/>
  <c r="G21" i="58" s="1"/>
  <c r="D21" i="58"/>
  <c r="E21" i="58" s="1"/>
  <c r="W20" i="58"/>
  <c r="U20" i="58"/>
  <c r="S20" i="58"/>
  <c r="Q20" i="58"/>
  <c r="O20" i="58"/>
  <c r="M20" i="58"/>
  <c r="K20" i="58"/>
  <c r="I20" i="58"/>
  <c r="F20" i="58"/>
  <c r="G20" i="58" s="1"/>
  <c r="E20" i="58"/>
  <c r="D20" i="58"/>
  <c r="C20" i="58"/>
  <c r="W19" i="58"/>
  <c r="U19" i="58"/>
  <c r="S19" i="58"/>
  <c r="Q19" i="58"/>
  <c r="O19" i="58"/>
  <c r="M19" i="58"/>
  <c r="K19" i="58"/>
  <c r="I19" i="58"/>
  <c r="F19" i="58"/>
  <c r="E19" i="58" s="1"/>
  <c r="D19" i="58"/>
  <c r="W18" i="58"/>
  <c r="U18" i="58"/>
  <c r="S18" i="58"/>
  <c r="Q18" i="58"/>
  <c r="O18" i="58"/>
  <c r="M18" i="58"/>
  <c r="K18" i="58"/>
  <c r="I18" i="58"/>
  <c r="G18" i="58"/>
  <c r="F18" i="58"/>
  <c r="D18" i="58"/>
  <c r="E18" i="58" s="1"/>
  <c r="C18" i="58"/>
  <c r="W17" i="58"/>
  <c r="V17" i="58"/>
  <c r="T17" i="58"/>
  <c r="U17" i="58" s="1"/>
  <c r="R17" i="58"/>
  <c r="S17" i="58" s="1"/>
  <c r="P17" i="58"/>
  <c r="Q17" i="58" s="1"/>
  <c r="N17" i="58"/>
  <c r="O17" i="58" s="1"/>
  <c r="L17" i="58"/>
  <c r="M17" i="58" s="1"/>
  <c r="J17" i="58"/>
  <c r="F17" i="58" s="1"/>
  <c r="H17" i="58"/>
  <c r="D17" i="58" s="1"/>
  <c r="W16" i="58"/>
  <c r="U16" i="58"/>
  <c r="S16" i="58"/>
  <c r="Q16" i="58"/>
  <c r="O16" i="58"/>
  <c r="M16" i="58"/>
  <c r="K16" i="58"/>
  <c r="I16" i="58"/>
  <c r="F16" i="58"/>
  <c r="G16" i="58" s="1"/>
  <c r="E16" i="58"/>
  <c r="D16" i="58"/>
  <c r="C16" i="58" s="1"/>
  <c r="W15" i="58"/>
  <c r="U15" i="58"/>
  <c r="S15" i="58"/>
  <c r="Q15" i="58"/>
  <c r="O15" i="58"/>
  <c r="M15" i="58"/>
  <c r="K15" i="58"/>
  <c r="I15" i="58"/>
  <c r="F15" i="58"/>
  <c r="G15" i="58" s="1"/>
  <c r="D15" i="58"/>
  <c r="E15" i="58" s="1"/>
  <c r="W14" i="58"/>
  <c r="U14" i="58"/>
  <c r="S14" i="58"/>
  <c r="Q14" i="58"/>
  <c r="O14" i="58"/>
  <c r="M14" i="58"/>
  <c r="K14" i="58"/>
  <c r="I14" i="58"/>
  <c r="G14" i="58"/>
  <c r="F14" i="58"/>
  <c r="D14" i="58"/>
  <c r="E14" i="58" s="1"/>
  <c r="C14" i="58"/>
  <c r="V13" i="58"/>
  <c r="V12" i="58" s="1"/>
  <c r="T13" i="58"/>
  <c r="T12" i="58" s="1"/>
  <c r="R13" i="58"/>
  <c r="P13" i="58"/>
  <c r="S13" i="58" s="1"/>
  <c r="N13" i="58"/>
  <c r="O13" i="58" s="1"/>
  <c r="L13" i="58"/>
  <c r="M13" i="58" s="1"/>
  <c r="J13" i="58"/>
  <c r="K13" i="58" s="1"/>
  <c r="H13" i="58"/>
  <c r="H12" i="58" s="1"/>
  <c r="D13" i="58"/>
  <c r="J12" i="58"/>
  <c r="C13" i="60" l="1"/>
  <c r="E13" i="60"/>
  <c r="O12" i="60"/>
  <c r="N11" i="60"/>
  <c r="O11" i="60" s="1"/>
  <c r="E41" i="60"/>
  <c r="C41" i="60"/>
  <c r="T11" i="60"/>
  <c r="U11" i="60" s="1"/>
  <c r="G41" i="60"/>
  <c r="E23" i="60"/>
  <c r="C23" i="60"/>
  <c r="F22" i="60"/>
  <c r="I22" i="60"/>
  <c r="D22" i="60"/>
  <c r="G13" i="60"/>
  <c r="M12" i="60"/>
  <c r="L11" i="60"/>
  <c r="Q12" i="60"/>
  <c r="P11" i="60"/>
  <c r="C27" i="60"/>
  <c r="E27" i="60"/>
  <c r="Q22" i="60"/>
  <c r="S12" i="60"/>
  <c r="R11" i="60"/>
  <c r="S11" i="60" s="1"/>
  <c r="G27" i="60"/>
  <c r="J11" i="60"/>
  <c r="K11" i="60" s="1"/>
  <c r="K12" i="60"/>
  <c r="F12" i="60"/>
  <c r="E12" i="60" s="1"/>
  <c r="W11" i="60"/>
  <c r="E17" i="58"/>
  <c r="C17" i="58"/>
  <c r="G17" i="58"/>
  <c r="C32" i="58"/>
  <c r="E32" i="58"/>
  <c r="M22" i="58"/>
  <c r="W12" i="58"/>
  <c r="V11" i="58"/>
  <c r="G32" i="58"/>
  <c r="H11" i="58"/>
  <c r="I12" i="58"/>
  <c r="E23" i="58"/>
  <c r="U12" i="58"/>
  <c r="T11" i="58"/>
  <c r="U11" i="58" s="1"/>
  <c r="Q22" i="58"/>
  <c r="G35" i="58"/>
  <c r="E35" i="58"/>
  <c r="C35" i="58"/>
  <c r="C15" i="58"/>
  <c r="I17" i="58"/>
  <c r="G19" i="58"/>
  <c r="K23" i="58"/>
  <c r="O27" i="58"/>
  <c r="C31" i="58"/>
  <c r="E37" i="58"/>
  <c r="E45" i="58"/>
  <c r="F13" i="58"/>
  <c r="G13" i="58" s="1"/>
  <c r="C36" i="58"/>
  <c r="C44" i="58"/>
  <c r="U13" i="58"/>
  <c r="K12" i="58"/>
  <c r="L12" i="58"/>
  <c r="W13" i="58"/>
  <c r="K17" i="58"/>
  <c r="R22" i="58"/>
  <c r="S22" i="58" s="1"/>
  <c r="C33" i="58"/>
  <c r="I35" i="58"/>
  <c r="C49" i="58"/>
  <c r="D41" i="58"/>
  <c r="N12" i="58"/>
  <c r="T22" i="58"/>
  <c r="U22" i="58" s="1"/>
  <c r="E33" i="58"/>
  <c r="I13" i="58"/>
  <c r="D27" i="58"/>
  <c r="F41" i="58"/>
  <c r="O23" i="58"/>
  <c r="P12" i="58"/>
  <c r="D12" i="58" s="1"/>
  <c r="C21" i="58"/>
  <c r="V22" i="58"/>
  <c r="W22" i="58" s="1"/>
  <c r="C29" i="58"/>
  <c r="F27" i="58"/>
  <c r="R12" i="58"/>
  <c r="H22" i="58"/>
  <c r="C23" i="58"/>
  <c r="C39" i="58"/>
  <c r="C47" i="58"/>
  <c r="J22" i="58"/>
  <c r="C25" i="58"/>
  <c r="M41" i="58"/>
  <c r="C19" i="58"/>
  <c r="F23" i="58"/>
  <c r="G23" i="58" s="1"/>
  <c r="Q13" i="58"/>
  <c r="E25" i="58"/>
  <c r="W49" i="57"/>
  <c r="U49" i="57"/>
  <c r="S49" i="57"/>
  <c r="Q49" i="57"/>
  <c r="O49" i="57"/>
  <c r="M49" i="57"/>
  <c r="K49" i="57"/>
  <c r="I49" i="57"/>
  <c r="F49" i="57"/>
  <c r="D49" i="57"/>
  <c r="G49" i="57" s="1"/>
  <c r="C49" i="57"/>
  <c r="W48" i="57"/>
  <c r="U48" i="57"/>
  <c r="S48" i="57"/>
  <c r="Q48" i="57"/>
  <c r="O48" i="57"/>
  <c r="M48" i="57"/>
  <c r="K48" i="57"/>
  <c r="I48" i="57"/>
  <c r="F48" i="57"/>
  <c r="G48" i="57" s="1"/>
  <c r="E48" i="57"/>
  <c r="D48" i="57"/>
  <c r="C48" i="57" s="1"/>
  <c r="W47" i="57"/>
  <c r="U47" i="57"/>
  <c r="S47" i="57"/>
  <c r="Q47" i="57"/>
  <c r="O47" i="57"/>
  <c r="M47" i="57"/>
  <c r="K47" i="57"/>
  <c r="I47" i="57"/>
  <c r="F47" i="57"/>
  <c r="G47" i="57" s="1"/>
  <c r="E47" i="57"/>
  <c r="D47" i="57"/>
  <c r="W46" i="57"/>
  <c r="U46" i="57"/>
  <c r="S46" i="57"/>
  <c r="Q46" i="57"/>
  <c r="O46" i="57"/>
  <c r="M46" i="57"/>
  <c r="K46" i="57"/>
  <c r="I46" i="57"/>
  <c r="G46" i="57"/>
  <c r="F46" i="57"/>
  <c r="D46" i="57"/>
  <c r="E46" i="57" s="1"/>
  <c r="C46" i="57"/>
  <c r="W45" i="57"/>
  <c r="U45" i="57"/>
  <c r="S45" i="57"/>
  <c r="Q45" i="57"/>
  <c r="O45" i="57"/>
  <c r="M45" i="57"/>
  <c r="K45" i="57"/>
  <c r="I45" i="57"/>
  <c r="F45" i="57"/>
  <c r="D45" i="57"/>
  <c r="C45" i="57" s="1"/>
  <c r="W44" i="57"/>
  <c r="U44" i="57"/>
  <c r="S44" i="57"/>
  <c r="Q44" i="57"/>
  <c r="O44" i="57"/>
  <c r="M44" i="57"/>
  <c r="K44" i="57"/>
  <c r="I44" i="57"/>
  <c r="F44" i="57"/>
  <c r="G44" i="57" s="1"/>
  <c r="D44" i="57"/>
  <c r="E44" i="57" s="1"/>
  <c r="W43" i="57"/>
  <c r="U43" i="57"/>
  <c r="S43" i="57"/>
  <c r="Q43" i="57"/>
  <c r="O43" i="57"/>
  <c r="M43" i="57"/>
  <c r="K43" i="57"/>
  <c r="I43" i="57"/>
  <c r="F43" i="57"/>
  <c r="G43" i="57" s="1"/>
  <c r="D43" i="57"/>
  <c r="W42" i="57"/>
  <c r="U42" i="57"/>
  <c r="S42" i="57"/>
  <c r="Q42" i="57"/>
  <c r="O42" i="57"/>
  <c r="M42" i="57"/>
  <c r="K42" i="57"/>
  <c r="I42" i="57"/>
  <c r="F42" i="57"/>
  <c r="G42" i="57" s="1"/>
  <c r="D42" i="57"/>
  <c r="E42" i="57" s="1"/>
  <c r="C42" i="57"/>
  <c r="V41" i="57"/>
  <c r="T41" i="57"/>
  <c r="W41" i="57" s="1"/>
  <c r="R41" i="57"/>
  <c r="P41" i="57"/>
  <c r="S41" i="57" s="1"/>
  <c r="N41" i="57"/>
  <c r="L41" i="57"/>
  <c r="O41" i="57" s="1"/>
  <c r="J41" i="57"/>
  <c r="H41" i="57"/>
  <c r="K41" i="57" s="1"/>
  <c r="W40" i="57"/>
  <c r="U40" i="57"/>
  <c r="S40" i="57"/>
  <c r="Q40" i="57"/>
  <c r="O40" i="57"/>
  <c r="M40" i="57"/>
  <c r="K40" i="57"/>
  <c r="I40" i="57"/>
  <c r="F40" i="57"/>
  <c r="G40" i="57" s="1"/>
  <c r="E40" i="57"/>
  <c r="D40" i="57"/>
  <c r="C40" i="57" s="1"/>
  <c r="W39" i="57"/>
  <c r="U39" i="57"/>
  <c r="S39" i="57"/>
  <c r="Q39" i="57"/>
  <c r="O39" i="57"/>
  <c r="M39" i="57"/>
  <c r="K39" i="57"/>
  <c r="I39" i="57"/>
  <c r="F39" i="57"/>
  <c r="G39" i="57" s="1"/>
  <c r="E39" i="57"/>
  <c r="D39" i="57"/>
  <c r="W38" i="57"/>
  <c r="U38" i="57"/>
  <c r="S38" i="57"/>
  <c r="Q38" i="57"/>
  <c r="O38" i="57"/>
  <c r="M38" i="57"/>
  <c r="K38" i="57"/>
  <c r="I38" i="57"/>
  <c r="G38" i="57"/>
  <c r="F38" i="57"/>
  <c r="D38" i="57"/>
  <c r="E38" i="57" s="1"/>
  <c r="C38" i="57"/>
  <c r="W37" i="57"/>
  <c r="U37" i="57"/>
  <c r="S37" i="57"/>
  <c r="Q37" i="57"/>
  <c r="O37" i="57"/>
  <c r="M37" i="57"/>
  <c r="K37" i="57"/>
  <c r="I37" i="57"/>
  <c r="F37" i="57"/>
  <c r="D37" i="57"/>
  <c r="C37" i="57" s="1"/>
  <c r="W36" i="57"/>
  <c r="U36" i="57"/>
  <c r="S36" i="57"/>
  <c r="Q36" i="57"/>
  <c r="O36" i="57"/>
  <c r="M36" i="57"/>
  <c r="K36" i="57"/>
  <c r="I36" i="57"/>
  <c r="F36" i="57"/>
  <c r="G36" i="57" s="1"/>
  <c r="D36" i="57"/>
  <c r="E36" i="57" s="1"/>
  <c r="V35" i="57"/>
  <c r="W35" i="57" s="1"/>
  <c r="T35" i="57"/>
  <c r="U35" i="57" s="1"/>
  <c r="R35" i="57"/>
  <c r="S35" i="57" s="1"/>
  <c r="Q35" i="57"/>
  <c r="P35" i="57"/>
  <c r="N35" i="57"/>
  <c r="O35" i="57" s="1"/>
  <c r="L35" i="57"/>
  <c r="J35" i="57"/>
  <c r="K35" i="57" s="1"/>
  <c r="I35" i="57"/>
  <c r="H35" i="57"/>
  <c r="D35" i="57" s="1"/>
  <c r="F35" i="57"/>
  <c r="G35" i="57" s="1"/>
  <c r="W34" i="57"/>
  <c r="U34" i="57"/>
  <c r="S34" i="57"/>
  <c r="Q34" i="57"/>
  <c r="O34" i="57"/>
  <c r="M34" i="57"/>
  <c r="K34" i="57"/>
  <c r="I34" i="57"/>
  <c r="F34" i="57"/>
  <c r="G34" i="57" s="1"/>
  <c r="D34" i="57"/>
  <c r="E34" i="57" s="1"/>
  <c r="C34" i="57"/>
  <c r="W33" i="57"/>
  <c r="U33" i="57"/>
  <c r="S33" i="57"/>
  <c r="Q33" i="57"/>
  <c r="O33" i="57"/>
  <c r="M33" i="57"/>
  <c r="K33" i="57"/>
  <c r="I33" i="57"/>
  <c r="F33" i="57"/>
  <c r="D33" i="57"/>
  <c r="D32" i="57" s="1"/>
  <c r="C33" i="57"/>
  <c r="V32" i="57"/>
  <c r="W32" i="57" s="1"/>
  <c r="U32" i="57"/>
  <c r="T32" i="57"/>
  <c r="R32" i="57"/>
  <c r="P32" i="57"/>
  <c r="S32" i="57" s="1"/>
  <c r="N32" i="57"/>
  <c r="O32" i="57" s="1"/>
  <c r="L32" i="57"/>
  <c r="M32" i="57" s="1"/>
  <c r="J32" i="57"/>
  <c r="K32" i="57" s="1"/>
  <c r="H32" i="57"/>
  <c r="I32" i="57" s="1"/>
  <c r="F32" i="57"/>
  <c r="G32" i="57" s="1"/>
  <c r="W31" i="57"/>
  <c r="U31" i="57"/>
  <c r="S31" i="57"/>
  <c r="Q31" i="57"/>
  <c r="O31" i="57"/>
  <c r="M31" i="57"/>
  <c r="K31" i="57"/>
  <c r="I31" i="57"/>
  <c r="F31" i="57"/>
  <c r="G31" i="57" s="1"/>
  <c r="D31" i="57"/>
  <c r="E31" i="57" s="1"/>
  <c r="C31" i="57"/>
  <c r="W30" i="57"/>
  <c r="U30" i="57"/>
  <c r="S30" i="57"/>
  <c r="Q30" i="57"/>
  <c r="O30" i="57"/>
  <c r="M30" i="57"/>
  <c r="K30" i="57"/>
  <c r="I30" i="57"/>
  <c r="F30" i="57"/>
  <c r="G30" i="57" s="1"/>
  <c r="D30" i="57"/>
  <c r="E30" i="57" s="1"/>
  <c r="C30" i="57"/>
  <c r="W29" i="57"/>
  <c r="U29" i="57"/>
  <c r="S29" i="57"/>
  <c r="Q29" i="57"/>
  <c r="O29" i="57"/>
  <c r="M29" i="57"/>
  <c r="K29" i="57"/>
  <c r="I29" i="57"/>
  <c r="F29" i="57"/>
  <c r="D29" i="57"/>
  <c r="G29" i="57" s="1"/>
  <c r="C29" i="57"/>
  <c r="W28" i="57"/>
  <c r="U28" i="57"/>
  <c r="S28" i="57"/>
  <c r="Q28" i="57"/>
  <c r="O28" i="57"/>
  <c r="M28" i="57"/>
  <c r="K28" i="57"/>
  <c r="I28" i="57"/>
  <c r="F28" i="57"/>
  <c r="G28" i="57" s="1"/>
  <c r="D28" i="57"/>
  <c r="E28" i="57" s="1"/>
  <c r="V27" i="57"/>
  <c r="W27" i="57" s="1"/>
  <c r="U27" i="57"/>
  <c r="T27" i="57"/>
  <c r="R27" i="57"/>
  <c r="S27" i="57" s="1"/>
  <c r="P27" i="57"/>
  <c r="D27" i="57" s="1"/>
  <c r="N27" i="57"/>
  <c r="M27" i="57" s="1"/>
  <c r="L27" i="57"/>
  <c r="J27" i="57"/>
  <c r="K27" i="57" s="1"/>
  <c r="I27" i="57"/>
  <c r="H27" i="57"/>
  <c r="W26" i="57"/>
  <c r="U26" i="57"/>
  <c r="S26" i="57"/>
  <c r="Q26" i="57"/>
  <c r="O26" i="57"/>
  <c r="M26" i="57"/>
  <c r="K26" i="57"/>
  <c r="I26" i="57"/>
  <c r="F26" i="57"/>
  <c r="G26" i="57" s="1"/>
  <c r="D26" i="57"/>
  <c r="E26" i="57" s="1"/>
  <c r="C26" i="57"/>
  <c r="W25" i="57"/>
  <c r="U25" i="57"/>
  <c r="S25" i="57"/>
  <c r="Q25" i="57"/>
  <c r="O25" i="57"/>
  <c r="M25" i="57"/>
  <c r="K25" i="57"/>
  <c r="I25" i="57"/>
  <c r="F25" i="57"/>
  <c r="G25" i="57" s="1"/>
  <c r="D25" i="57"/>
  <c r="E25" i="57" s="1"/>
  <c r="C25" i="57"/>
  <c r="W24" i="57"/>
  <c r="U24" i="57"/>
  <c r="S24" i="57"/>
  <c r="Q24" i="57"/>
  <c r="O24" i="57"/>
  <c r="M24" i="57"/>
  <c r="K24" i="57"/>
  <c r="I24" i="57"/>
  <c r="F24" i="57"/>
  <c r="G24" i="57" s="1"/>
  <c r="E24" i="57"/>
  <c r="D24" i="57"/>
  <c r="C24" i="57" s="1"/>
  <c r="V23" i="57"/>
  <c r="W23" i="57" s="1"/>
  <c r="U23" i="57"/>
  <c r="T23" i="57"/>
  <c r="R23" i="57"/>
  <c r="S23" i="57" s="1"/>
  <c r="Q23" i="57"/>
  <c r="P23" i="57"/>
  <c r="N23" i="57"/>
  <c r="N22" i="57" s="1"/>
  <c r="L23" i="57"/>
  <c r="M23" i="57" s="1"/>
  <c r="J23" i="57"/>
  <c r="I23" i="57" s="1"/>
  <c r="H23" i="57"/>
  <c r="V22" i="57"/>
  <c r="W22" i="57" s="1"/>
  <c r="T22" i="57"/>
  <c r="U22" i="57" s="1"/>
  <c r="R22" i="57"/>
  <c r="S22" i="57" s="1"/>
  <c r="P22" i="57"/>
  <c r="P11" i="57" s="1"/>
  <c r="H22" i="57"/>
  <c r="W21" i="57"/>
  <c r="U21" i="57"/>
  <c r="S21" i="57"/>
  <c r="Q21" i="57"/>
  <c r="O21" i="57"/>
  <c r="M21" i="57"/>
  <c r="K21" i="57"/>
  <c r="I21" i="57"/>
  <c r="F21" i="57"/>
  <c r="D21" i="57"/>
  <c r="G21" i="57" s="1"/>
  <c r="C21" i="57"/>
  <c r="W20" i="57"/>
  <c r="U20" i="57"/>
  <c r="S20" i="57"/>
  <c r="Q20" i="57"/>
  <c r="O20" i="57"/>
  <c r="M20" i="57"/>
  <c r="K20" i="57"/>
  <c r="I20" i="57"/>
  <c r="F20" i="57"/>
  <c r="D20" i="57"/>
  <c r="E20" i="57" s="1"/>
  <c r="W19" i="57"/>
  <c r="U19" i="57"/>
  <c r="S19" i="57"/>
  <c r="Q19" i="57"/>
  <c r="O19" i="57"/>
  <c r="M19" i="57"/>
  <c r="K19" i="57"/>
  <c r="I19" i="57"/>
  <c r="F19" i="57"/>
  <c r="G19" i="57" s="1"/>
  <c r="D19" i="57"/>
  <c r="E19" i="57" s="1"/>
  <c r="W18" i="57"/>
  <c r="U18" i="57"/>
  <c r="S18" i="57"/>
  <c r="Q18" i="57"/>
  <c r="O18" i="57"/>
  <c r="M18" i="57"/>
  <c r="K18" i="57"/>
  <c r="I18" i="57"/>
  <c r="F18" i="57"/>
  <c r="G18" i="57" s="1"/>
  <c r="D18" i="57"/>
  <c r="E18" i="57" s="1"/>
  <c r="C18" i="57"/>
  <c r="V17" i="57"/>
  <c r="W17" i="57" s="1"/>
  <c r="T17" i="57"/>
  <c r="U17" i="57" s="1"/>
  <c r="R17" i="57"/>
  <c r="P17" i="57"/>
  <c r="S17" i="57" s="1"/>
  <c r="O17" i="57"/>
  <c r="N17" i="57"/>
  <c r="L17" i="57"/>
  <c r="M17" i="57" s="1"/>
  <c r="J17" i="57"/>
  <c r="K17" i="57" s="1"/>
  <c r="H17" i="57"/>
  <c r="D17" i="57" s="1"/>
  <c r="W16" i="57"/>
  <c r="U16" i="57"/>
  <c r="S16" i="57"/>
  <c r="Q16" i="57"/>
  <c r="O16" i="57"/>
  <c r="M16" i="57"/>
  <c r="K16" i="57"/>
  <c r="I16" i="57"/>
  <c r="F16" i="57"/>
  <c r="C16" i="57" s="1"/>
  <c r="E16" i="57"/>
  <c r="D16" i="57"/>
  <c r="W15" i="57"/>
  <c r="U15" i="57"/>
  <c r="S15" i="57"/>
  <c r="Q15" i="57"/>
  <c r="O15" i="57"/>
  <c r="M15" i="57"/>
  <c r="K15" i="57"/>
  <c r="I15" i="57"/>
  <c r="F15" i="57"/>
  <c r="G15" i="57" s="1"/>
  <c r="D15" i="57"/>
  <c r="E15" i="57" s="1"/>
  <c r="C15" i="57"/>
  <c r="W14" i="57"/>
  <c r="U14" i="57"/>
  <c r="S14" i="57"/>
  <c r="Q14" i="57"/>
  <c r="O14" i="57"/>
  <c r="M14" i="57"/>
  <c r="K14" i="57"/>
  <c r="I14" i="57"/>
  <c r="F14" i="57"/>
  <c r="G14" i="57" s="1"/>
  <c r="D14" i="57"/>
  <c r="E14" i="57" s="1"/>
  <c r="V13" i="57"/>
  <c r="V12" i="57" s="1"/>
  <c r="T13" i="57"/>
  <c r="T12" i="57" s="1"/>
  <c r="R13" i="57"/>
  <c r="S13" i="57" s="1"/>
  <c r="P13" i="57"/>
  <c r="Q13" i="57" s="1"/>
  <c r="N13" i="57"/>
  <c r="L13" i="57"/>
  <c r="O13" i="57" s="1"/>
  <c r="K13" i="57"/>
  <c r="J13" i="57"/>
  <c r="H13" i="57"/>
  <c r="H12" i="57" s="1"/>
  <c r="F13" i="57"/>
  <c r="G13" i="57" s="1"/>
  <c r="D13" i="57"/>
  <c r="C13" i="57" s="1"/>
  <c r="R12" i="57"/>
  <c r="S12" i="57" s="1"/>
  <c r="P12" i="57"/>
  <c r="Q12" i="57" s="1"/>
  <c r="N12" i="57"/>
  <c r="O12" i="57" s="1"/>
  <c r="L12" i="57"/>
  <c r="J12" i="57"/>
  <c r="C22" i="60" l="1"/>
  <c r="E22" i="60"/>
  <c r="I11" i="60"/>
  <c r="G22" i="60"/>
  <c r="Q11" i="60"/>
  <c r="M11" i="60"/>
  <c r="G12" i="60"/>
  <c r="F11" i="60"/>
  <c r="D11" i="60"/>
  <c r="E11" i="60" s="1"/>
  <c r="C12" i="60"/>
  <c r="C11" i="60" s="1"/>
  <c r="E12" i="58"/>
  <c r="C12" i="58"/>
  <c r="D11" i="58"/>
  <c r="E27" i="58"/>
  <c r="C27" i="58"/>
  <c r="J11" i="58"/>
  <c r="K11" i="58" s="1"/>
  <c r="K22" i="58"/>
  <c r="F22" i="58"/>
  <c r="I22" i="58"/>
  <c r="D22" i="58"/>
  <c r="C13" i="58"/>
  <c r="I11" i="58"/>
  <c r="G27" i="58"/>
  <c r="O12" i="58"/>
  <c r="N11" i="58"/>
  <c r="O11" i="58" s="1"/>
  <c r="S12" i="58"/>
  <c r="R11" i="58"/>
  <c r="S11" i="58" s="1"/>
  <c r="W11" i="58"/>
  <c r="E13" i="58"/>
  <c r="E41" i="58"/>
  <c r="C41" i="58"/>
  <c r="L11" i="58"/>
  <c r="M12" i="58"/>
  <c r="Q12" i="58"/>
  <c r="P11" i="58"/>
  <c r="G41" i="58"/>
  <c r="F12" i="58"/>
  <c r="D12" i="57"/>
  <c r="H11" i="57"/>
  <c r="I12" i="57"/>
  <c r="N11" i="57"/>
  <c r="E35" i="57"/>
  <c r="C35" i="57"/>
  <c r="U12" i="57"/>
  <c r="T11" i="57"/>
  <c r="U11" i="57" s="1"/>
  <c r="W12" i="57"/>
  <c r="V11" i="57"/>
  <c r="W11" i="57" s="1"/>
  <c r="E17" i="57"/>
  <c r="C17" i="57"/>
  <c r="C32" i="57"/>
  <c r="E32" i="57"/>
  <c r="C36" i="57"/>
  <c r="C44" i="57"/>
  <c r="U13" i="57"/>
  <c r="K23" i="57"/>
  <c r="E37" i="57"/>
  <c r="Q41" i="57"/>
  <c r="C14" i="57"/>
  <c r="D41" i="57"/>
  <c r="I17" i="57"/>
  <c r="G37" i="57"/>
  <c r="I13" i="57"/>
  <c r="O23" i="57"/>
  <c r="E33" i="57"/>
  <c r="U41" i="57"/>
  <c r="C43" i="57"/>
  <c r="E49" i="57"/>
  <c r="G16" i="57"/>
  <c r="Q22" i="57"/>
  <c r="W13" i="57"/>
  <c r="Q27" i="57"/>
  <c r="R11" i="57"/>
  <c r="S11" i="57" s="1"/>
  <c r="M12" i="57"/>
  <c r="F41" i="57"/>
  <c r="G41" i="57" s="1"/>
  <c r="G33" i="57"/>
  <c r="M35" i="57"/>
  <c r="E43" i="57"/>
  <c r="M13" i="57"/>
  <c r="E29" i="57"/>
  <c r="C39" i="57"/>
  <c r="I41" i="57"/>
  <c r="C47" i="57"/>
  <c r="E13" i="57"/>
  <c r="E45" i="57"/>
  <c r="Q17" i="57"/>
  <c r="E21" i="57"/>
  <c r="C20" i="57"/>
  <c r="D23" i="57"/>
  <c r="C28" i="57"/>
  <c r="K12" i="57"/>
  <c r="J22" i="57"/>
  <c r="F12" i="57"/>
  <c r="C19" i="57"/>
  <c r="L22" i="57"/>
  <c r="M41" i="57"/>
  <c r="O27" i="57"/>
  <c r="Q32" i="57"/>
  <c r="F17" i="57"/>
  <c r="G17" i="57" s="1"/>
  <c r="G20" i="57"/>
  <c r="G45" i="57"/>
  <c r="F27" i="57"/>
  <c r="G27" i="57" s="1"/>
  <c r="F23" i="57"/>
  <c r="W49" i="55"/>
  <c r="U49" i="55"/>
  <c r="S49" i="55"/>
  <c r="Q49" i="55"/>
  <c r="O49" i="55"/>
  <c r="M49" i="55"/>
  <c r="K49" i="55"/>
  <c r="I49" i="55"/>
  <c r="F49" i="55"/>
  <c r="G49" i="55" s="1"/>
  <c r="D49" i="55"/>
  <c r="E49" i="55" s="1"/>
  <c r="W48" i="55"/>
  <c r="U48" i="55"/>
  <c r="S48" i="55"/>
  <c r="Q48" i="55"/>
  <c r="O48" i="55"/>
  <c r="M48" i="55"/>
  <c r="K48" i="55"/>
  <c r="I48" i="55"/>
  <c r="G48" i="55"/>
  <c r="F48" i="55"/>
  <c r="E48" i="55"/>
  <c r="D48" i="55"/>
  <c r="C48" i="55"/>
  <c r="W47" i="55"/>
  <c r="U47" i="55"/>
  <c r="S47" i="55"/>
  <c r="Q47" i="55"/>
  <c r="O47" i="55"/>
  <c r="M47" i="55"/>
  <c r="K47" i="55"/>
  <c r="I47" i="55"/>
  <c r="F47" i="55"/>
  <c r="G47" i="55" s="1"/>
  <c r="D47" i="55"/>
  <c r="E47" i="55" s="1"/>
  <c r="W46" i="55"/>
  <c r="U46" i="55"/>
  <c r="S46" i="55"/>
  <c r="Q46" i="55"/>
  <c r="O46" i="55"/>
  <c r="M46" i="55"/>
  <c r="K46" i="55"/>
  <c r="I46" i="55"/>
  <c r="G46" i="55"/>
  <c r="F46" i="55"/>
  <c r="E46" i="55" s="1"/>
  <c r="D46" i="55"/>
  <c r="C46" i="55"/>
  <c r="W45" i="55"/>
  <c r="U45" i="55"/>
  <c r="S45" i="55"/>
  <c r="Q45" i="55"/>
  <c r="O45" i="55"/>
  <c r="M45" i="55"/>
  <c r="K45" i="55"/>
  <c r="I45" i="55"/>
  <c r="F45" i="55"/>
  <c r="D45" i="55"/>
  <c r="C45" i="55" s="1"/>
  <c r="W44" i="55"/>
  <c r="U44" i="55"/>
  <c r="S44" i="55"/>
  <c r="Q44" i="55"/>
  <c r="O44" i="55"/>
  <c r="M44" i="55"/>
  <c r="K44" i="55"/>
  <c r="I44" i="55"/>
  <c r="F44" i="55"/>
  <c r="G44" i="55" s="1"/>
  <c r="E44" i="55"/>
  <c r="D44" i="55"/>
  <c r="C44" i="55" s="1"/>
  <c r="W43" i="55"/>
  <c r="U43" i="55"/>
  <c r="S43" i="55"/>
  <c r="Q43" i="55"/>
  <c r="O43" i="55"/>
  <c r="M43" i="55"/>
  <c r="K43" i="55"/>
  <c r="I43" i="55"/>
  <c r="F43" i="55"/>
  <c r="G43" i="55" s="1"/>
  <c r="D43" i="55"/>
  <c r="W42" i="55"/>
  <c r="U42" i="55"/>
  <c r="S42" i="55"/>
  <c r="Q42" i="55"/>
  <c r="O42" i="55"/>
  <c r="M42" i="55"/>
  <c r="K42" i="55"/>
  <c r="I42" i="55"/>
  <c r="F42" i="55"/>
  <c r="G42" i="55" s="1"/>
  <c r="E42" i="55"/>
  <c r="D42" i="55"/>
  <c r="C42" i="55"/>
  <c r="V41" i="55"/>
  <c r="T41" i="55"/>
  <c r="W41" i="55" s="1"/>
  <c r="R41" i="55"/>
  <c r="P41" i="55"/>
  <c r="S41" i="55" s="1"/>
  <c r="N41" i="55"/>
  <c r="O41" i="55" s="1"/>
  <c r="L41" i="55"/>
  <c r="M41" i="55" s="1"/>
  <c r="J41" i="55"/>
  <c r="K41" i="55" s="1"/>
  <c r="H41" i="55"/>
  <c r="I41" i="55" s="1"/>
  <c r="D41" i="55"/>
  <c r="W40" i="55"/>
  <c r="U40" i="55"/>
  <c r="S40" i="55"/>
  <c r="Q40" i="55"/>
  <c r="O40" i="55"/>
  <c r="M40" i="55"/>
  <c r="K40" i="55"/>
  <c r="I40" i="55"/>
  <c r="G40" i="55"/>
  <c r="F40" i="55"/>
  <c r="E40" i="55"/>
  <c r="D40" i="55"/>
  <c r="C40" i="55" s="1"/>
  <c r="W39" i="55"/>
  <c r="U39" i="55"/>
  <c r="S39" i="55"/>
  <c r="Q39" i="55"/>
  <c r="O39" i="55"/>
  <c r="M39" i="55"/>
  <c r="K39" i="55"/>
  <c r="I39" i="55"/>
  <c r="F39" i="55"/>
  <c r="G39" i="55" s="1"/>
  <c r="D39" i="55"/>
  <c r="E39" i="55" s="1"/>
  <c r="W38" i="55"/>
  <c r="U38" i="55"/>
  <c r="S38" i="55"/>
  <c r="Q38" i="55"/>
  <c r="O38" i="55"/>
  <c r="M38" i="55"/>
  <c r="K38" i="55"/>
  <c r="I38" i="55"/>
  <c r="G38" i="55"/>
  <c r="F38" i="55"/>
  <c r="E38" i="55" s="1"/>
  <c r="D38" i="55"/>
  <c r="C38" i="55"/>
  <c r="W37" i="55"/>
  <c r="U37" i="55"/>
  <c r="S37" i="55"/>
  <c r="Q37" i="55"/>
  <c r="O37" i="55"/>
  <c r="M37" i="55"/>
  <c r="K37" i="55"/>
  <c r="I37" i="55"/>
  <c r="F37" i="55"/>
  <c r="D37" i="55"/>
  <c r="C37" i="55" s="1"/>
  <c r="W36" i="55"/>
  <c r="U36" i="55"/>
  <c r="S36" i="55"/>
  <c r="Q36" i="55"/>
  <c r="O36" i="55"/>
  <c r="M36" i="55"/>
  <c r="K36" i="55"/>
  <c r="I36" i="55"/>
  <c r="F36" i="55"/>
  <c r="G36" i="55" s="1"/>
  <c r="E36" i="55"/>
  <c r="D36" i="55"/>
  <c r="C36" i="55" s="1"/>
  <c r="V35" i="55"/>
  <c r="W35" i="55" s="1"/>
  <c r="T35" i="55"/>
  <c r="U35" i="55" s="1"/>
  <c r="R35" i="55"/>
  <c r="S35" i="55" s="1"/>
  <c r="P35" i="55"/>
  <c r="D35" i="55" s="1"/>
  <c r="N35" i="55"/>
  <c r="O35" i="55" s="1"/>
  <c r="L35" i="55"/>
  <c r="J35" i="55"/>
  <c r="K35" i="55" s="1"/>
  <c r="H35" i="55"/>
  <c r="W34" i="55"/>
  <c r="U34" i="55"/>
  <c r="S34" i="55"/>
  <c r="Q34" i="55"/>
  <c r="O34" i="55"/>
  <c r="M34" i="55"/>
  <c r="K34" i="55"/>
  <c r="I34" i="55"/>
  <c r="G34" i="55"/>
  <c r="F34" i="55"/>
  <c r="E34" i="55" s="1"/>
  <c r="D34" i="55"/>
  <c r="C34" i="55"/>
  <c r="W33" i="55"/>
  <c r="U33" i="55"/>
  <c r="S33" i="55"/>
  <c r="Q33" i="55"/>
  <c r="O33" i="55"/>
  <c r="M33" i="55"/>
  <c r="K33" i="55"/>
  <c r="I33" i="55"/>
  <c r="F33" i="55"/>
  <c r="F32" i="55" s="1"/>
  <c r="D33" i="55"/>
  <c r="D32" i="55" s="1"/>
  <c r="V32" i="55"/>
  <c r="U32" i="55"/>
  <c r="T32" i="55"/>
  <c r="W32" i="55" s="1"/>
  <c r="R32" i="55"/>
  <c r="P32" i="55"/>
  <c r="S32" i="55" s="1"/>
  <c r="O32" i="55"/>
  <c r="N32" i="55"/>
  <c r="M32" i="55"/>
  <c r="L32" i="55"/>
  <c r="J32" i="55"/>
  <c r="K32" i="55" s="1"/>
  <c r="I32" i="55"/>
  <c r="H32" i="55"/>
  <c r="W31" i="55"/>
  <c r="U31" i="55"/>
  <c r="S31" i="55"/>
  <c r="Q31" i="55"/>
  <c r="O31" i="55"/>
  <c r="M31" i="55"/>
  <c r="K31" i="55"/>
  <c r="I31" i="55"/>
  <c r="F31" i="55"/>
  <c r="G31" i="55" s="1"/>
  <c r="D31" i="55"/>
  <c r="C31" i="55" s="1"/>
  <c r="W30" i="55"/>
  <c r="U30" i="55"/>
  <c r="S30" i="55"/>
  <c r="Q30" i="55"/>
  <c r="O30" i="55"/>
  <c r="M30" i="55"/>
  <c r="K30" i="55"/>
  <c r="I30" i="55"/>
  <c r="G30" i="55"/>
  <c r="F30" i="55"/>
  <c r="D30" i="55"/>
  <c r="E30" i="55" s="1"/>
  <c r="C30" i="55"/>
  <c r="W29" i="55"/>
  <c r="U29" i="55"/>
  <c r="S29" i="55"/>
  <c r="Q29" i="55"/>
  <c r="O29" i="55"/>
  <c r="M29" i="55"/>
  <c r="K29" i="55"/>
  <c r="I29" i="55"/>
  <c r="F29" i="55"/>
  <c r="G29" i="55" s="1"/>
  <c r="D29" i="55"/>
  <c r="E29" i="55" s="1"/>
  <c r="W28" i="55"/>
  <c r="U28" i="55"/>
  <c r="S28" i="55"/>
  <c r="Q28" i="55"/>
  <c r="O28" i="55"/>
  <c r="M28" i="55"/>
  <c r="K28" i="55"/>
  <c r="I28" i="55"/>
  <c r="F28" i="55"/>
  <c r="G28" i="55" s="1"/>
  <c r="D28" i="55"/>
  <c r="E28" i="55" s="1"/>
  <c r="C28" i="55"/>
  <c r="V27" i="55"/>
  <c r="W27" i="55" s="1"/>
  <c r="U27" i="55"/>
  <c r="T27" i="55"/>
  <c r="R27" i="55"/>
  <c r="S27" i="55" s="1"/>
  <c r="P27" i="55"/>
  <c r="N27" i="55"/>
  <c r="O27" i="55" s="1"/>
  <c r="L27" i="55"/>
  <c r="M27" i="55" s="1"/>
  <c r="J27" i="55"/>
  <c r="K27" i="55" s="1"/>
  <c r="H27" i="55"/>
  <c r="I27" i="55" s="1"/>
  <c r="W26" i="55"/>
  <c r="U26" i="55"/>
  <c r="S26" i="55"/>
  <c r="Q26" i="55"/>
  <c r="O26" i="55"/>
  <c r="M26" i="55"/>
  <c r="K26" i="55"/>
  <c r="I26" i="55"/>
  <c r="F26" i="55"/>
  <c r="G26" i="55" s="1"/>
  <c r="E26" i="55"/>
  <c r="D26" i="55"/>
  <c r="W25" i="55"/>
  <c r="U25" i="55"/>
  <c r="S25" i="55"/>
  <c r="Q25" i="55"/>
  <c r="O25" i="55"/>
  <c r="M25" i="55"/>
  <c r="K25" i="55"/>
  <c r="I25" i="55"/>
  <c r="F25" i="55"/>
  <c r="G25" i="55" s="1"/>
  <c r="D25" i="55"/>
  <c r="E25" i="55" s="1"/>
  <c r="C25" i="55"/>
  <c r="W24" i="55"/>
  <c r="U24" i="55"/>
  <c r="S24" i="55"/>
  <c r="Q24" i="55"/>
  <c r="O24" i="55"/>
  <c r="M24" i="55"/>
  <c r="K24" i="55"/>
  <c r="I24" i="55"/>
  <c r="G24" i="55"/>
  <c r="F24" i="55"/>
  <c r="E24" i="55"/>
  <c r="D24" i="55"/>
  <c r="C24" i="55"/>
  <c r="V23" i="55"/>
  <c r="W23" i="55" s="1"/>
  <c r="T23" i="55"/>
  <c r="U23" i="55" s="1"/>
  <c r="R23" i="55"/>
  <c r="S23" i="55" s="1"/>
  <c r="P23" i="55"/>
  <c r="Q23" i="55" s="1"/>
  <c r="N23" i="55"/>
  <c r="N22" i="55" s="1"/>
  <c r="O22" i="55" s="1"/>
  <c r="L23" i="55"/>
  <c r="J23" i="55"/>
  <c r="F23" i="55" s="1"/>
  <c r="G23" i="55" s="1"/>
  <c r="H23" i="55"/>
  <c r="I23" i="55" s="1"/>
  <c r="D23" i="55"/>
  <c r="E23" i="55" s="1"/>
  <c r="L22" i="55"/>
  <c r="M22" i="55" s="1"/>
  <c r="W21" i="55"/>
  <c r="U21" i="55"/>
  <c r="S21" i="55"/>
  <c r="Q21" i="55"/>
  <c r="O21" i="55"/>
  <c r="M21" i="55"/>
  <c r="K21" i="55"/>
  <c r="I21" i="55"/>
  <c r="F21" i="55"/>
  <c r="G21" i="55" s="1"/>
  <c r="D21" i="55"/>
  <c r="E21" i="55" s="1"/>
  <c r="W20" i="55"/>
  <c r="U20" i="55"/>
  <c r="S20" i="55"/>
  <c r="Q20" i="55"/>
  <c r="O20" i="55"/>
  <c r="M20" i="55"/>
  <c r="K20" i="55"/>
  <c r="I20" i="55"/>
  <c r="F20" i="55"/>
  <c r="G20" i="55" s="1"/>
  <c r="D20" i="55"/>
  <c r="E20" i="55" s="1"/>
  <c r="C20" i="55"/>
  <c r="W19" i="55"/>
  <c r="U19" i="55"/>
  <c r="S19" i="55"/>
  <c r="Q19" i="55"/>
  <c r="O19" i="55"/>
  <c r="M19" i="55"/>
  <c r="K19" i="55"/>
  <c r="I19" i="55"/>
  <c r="F19" i="55"/>
  <c r="C19" i="55" s="1"/>
  <c r="D19" i="55"/>
  <c r="E19" i="55" s="1"/>
  <c r="W18" i="55"/>
  <c r="U18" i="55"/>
  <c r="S18" i="55"/>
  <c r="Q18" i="55"/>
  <c r="O18" i="55"/>
  <c r="M18" i="55"/>
  <c r="K18" i="55"/>
  <c r="I18" i="55"/>
  <c r="G18" i="55"/>
  <c r="F18" i="55"/>
  <c r="E18" i="55" s="1"/>
  <c r="D18" i="55"/>
  <c r="C18" i="55"/>
  <c r="V17" i="55"/>
  <c r="W17" i="55" s="1"/>
  <c r="T17" i="55"/>
  <c r="U17" i="55" s="1"/>
  <c r="R17" i="55"/>
  <c r="F17" i="55" s="1"/>
  <c r="G17" i="55" s="1"/>
  <c r="P17" i="55"/>
  <c r="Q17" i="55" s="1"/>
  <c r="N17" i="55"/>
  <c r="O17" i="55" s="1"/>
  <c r="L17" i="55"/>
  <c r="M17" i="55" s="1"/>
  <c r="J17" i="55"/>
  <c r="H17" i="55"/>
  <c r="D17" i="55" s="1"/>
  <c r="W16" i="55"/>
  <c r="U16" i="55"/>
  <c r="S16" i="55"/>
  <c r="Q16" i="55"/>
  <c r="O16" i="55"/>
  <c r="M16" i="55"/>
  <c r="K16" i="55"/>
  <c r="I16" i="55"/>
  <c r="G16" i="55"/>
  <c r="F16" i="55"/>
  <c r="E16" i="55"/>
  <c r="D16" i="55"/>
  <c r="C16" i="55"/>
  <c r="W15" i="55"/>
  <c r="U15" i="55"/>
  <c r="S15" i="55"/>
  <c r="Q15" i="55"/>
  <c r="O15" i="55"/>
  <c r="M15" i="55"/>
  <c r="K15" i="55"/>
  <c r="I15" i="55"/>
  <c r="F15" i="55"/>
  <c r="G15" i="55" s="1"/>
  <c r="D15" i="55"/>
  <c r="C15" i="55" s="1"/>
  <c r="W14" i="55"/>
  <c r="U14" i="55"/>
  <c r="S14" i="55"/>
  <c r="Q14" i="55"/>
  <c r="O14" i="55"/>
  <c r="M14" i="55"/>
  <c r="K14" i="55"/>
  <c r="I14" i="55"/>
  <c r="F14" i="55"/>
  <c r="G14" i="55" s="1"/>
  <c r="D14" i="55"/>
  <c r="C14" i="55"/>
  <c r="V13" i="55"/>
  <c r="T13" i="55"/>
  <c r="T12" i="55" s="1"/>
  <c r="R13" i="55"/>
  <c r="S13" i="55" s="1"/>
  <c r="P13" i="55"/>
  <c r="Q13" i="55" s="1"/>
  <c r="N13" i="55"/>
  <c r="O13" i="55" s="1"/>
  <c r="L13" i="55"/>
  <c r="M13" i="55" s="1"/>
  <c r="J13" i="55"/>
  <c r="J12" i="55" s="1"/>
  <c r="H13" i="55"/>
  <c r="H12" i="55" s="1"/>
  <c r="D13" i="55"/>
  <c r="V12" i="55"/>
  <c r="L12" i="55"/>
  <c r="L11" i="55" s="1"/>
  <c r="G11" i="60" l="1"/>
  <c r="G12" i="58"/>
  <c r="F11" i="58"/>
  <c r="G11" i="58" s="1"/>
  <c r="G22" i="58"/>
  <c r="E22" i="58"/>
  <c r="C22" i="58"/>
  <c r="C11" i="58" s="1"/>
  <c r="Q11" i="58"/>
  <c r="M11" i="58"/>
  <c r="F22" i="57"/>
  <c r="K22" i="57"/>
  <c r="C41" i="57"/>
  <c r="E41" i="57"/>
  <c r="E23" i="57"/>
  <c r="C23" i="57"/>
  <c r="J11" i="57"/>
  <c r="K11" i="57" s="1"/>
  <c r="M22" i="57"/>
  <c r="D22" i="57"/>
  <c r="F11" i="57"/>
  <c r="G12" i="57"/>
  <c r="O22" i="57"/>
  <c r="O11" i="57"/>
  <c r="Q11" i="57"/>
  <c r="C27" i="57"/>
  <c r="G23" i="57"/>
  <c r="L11" i="57"/>
  <c r="M11" i="57" s="1"/>
  <c r="E27" i="57"/>
  <c r="I22" i="57"/>
  <c r="E12" i="57"/>
  <c r="C12" i="57"/>
  <c r="K12" i="55"/>
  <c r="C13" i="55"/>
  <c r="W12" i="55"/>
  <c r="H11" i="55"/>
  <c r="I12" i="55"/>
  <c r="U12" i="55"/>
  <c r="T11" i="55"/>
  <c r="E17" i="55"/>
  <c r="C17" i="55"/>
  <c r="C32" i="55"/>
  <c r="E32" i="55"/>
  <c r="G32" i="55"/>
  <c r="F35" i="55"/>
  <c r="G35" i="55" s="1"/>
  <c r="E13" i="55"/>
  <c r="U13" i="55"/>
  <c r="I17" i="55"/>
  <c r="G19" i="55"/>
  <c r="P22" i="55"/>
  <c r="K23" i="55"/>
  <c r="E37" i="55"/>
  <c r="Q41" i="55"/>
  <c r="E45" i="55"/>
  <c r="F13" i="55"/>
  <c r="G13" i="55" s="1"/>
  <c r="W13" i="55"/>
  <c r="E15" i="55"/>
  <c r="K17" i="55"/>
  <c r="R22" i="55"/>
  <c r="S22" i="55" s="1"/>
  <c r="M23" i="55"/>
  <c r="Q27" i="55"/>
  <c r="E31" i="55"/>
  <c r="C33" i="55"/>
  <c r="I35" i="55"/>
  <c r="G37" i="55"/>
  <c r="G45" i="55"/>
  <c r="C49" i="55"/>
  <c r="N12" i="55"/>
  <c r="M12" i="55" s="1"/>
  <c r="I13" i="55"/>
  <c r="T22" i="55"/>
  <c r="U22" i="55" s="1"/>
  <c r="O23" i="55"/>
  <c r="E33" i="55"/>
  <c r="U41" i="55"/>
  <c r="C43" i="55"/>
  <c r="E14" i="55"/>
  <c r="D27" i="55"/>
  <c r="F41" i="55"/>
  <c r="G41" i="55" s="1"/>
  <c r="C21" i="55"/>
  <c r="V22" i="55"/>
  <c r="C29" i="55"/>
  <c r="G33" i="55"/>
  <c r="M35" i="55"/>
  <c r="E43" i="55"/>
  <c r="P12" i="55"/>
  <c r="F27" i="55"/>
  <c r="K13" i="55"/>
  <c r="C26" i="55"/>
  <c r="R12" i="55"/>
  <c r="H22" i="55"/>
  <c r="C23" i="55"/>
  <c r="C39" i="55"/>
  <c r="C47" i="55"/>
  <c r="S17" i="55"/>
  <c r="J22" i="55"/>
  <c r="Q35" i="55"/>
  <c r="Q32" i="55"/>
  <c r="W49" i="54"/>
  <c r="U49" i="54"/>
  <c r="S49" i="54"/>
  <c r="Q49" i="54"/>
  <c r="O49" i="54"/>
  <c r="M49" i="54"/>
  <c r="K49" i="54"/>
  <c r="I49" i="54"/>
  <c r="F49" i="54"/>
  <c r="G49" i="54" s="1"/>
  <c r="E49" i="54"/>
  <c r="D49" i="54"/>
  <c r="C49" i="54"/>
  <c r="W48" i="54"/>
  <c r="U48" i="54"/>
  <c r="S48" i="54"/>
  <c r="Q48" i="54"/>
  <c r="O48" i="54"/>
  <c r="M48" i="54"/>
  <c r="K48" i="54"/>
  <c r="I48" i="54"/>
  <c r="G48" i="54"/>
  <c r="F48" i="54"/>
  <c r="C48" i="54" s="1"/>
  <c r="E48" i="54"/>
  <c r="D48" i="54"/>
  <c r="W47" i="54"/>
  <c r="U47" i="54"/>
  <c r="S47" i="54"/>
  <c r="Q47" i="54"/>
  <c r="O47" i="54"/>
  <c r="M47" i="54"/>
  <c r="K47" i="54"/>
  <c r="I47" i="54"/>
  <c r="F47" i="54"/>
  <c r="G47" i="54" s="1"/>
  <c r="D47" i="54"/>
  <c r="E47" i="54" s="1"/>
  <c r="W46" i="54"/>
  <c r="U46" i="54"/>
  <c r="S46" i="54"/>
  <c r="Q46" i="54"/>
  <c r="O46" i="54"/>
  <c r="M46" i="54"/>
  <c r="K46" i="54"/>
  <c r="I46" i="54"/>
  <c r="F46" i="54"/>
  <c r="C46" i="54" s="1"/>
  <c r="E46" i="54"/>
  <c r="D46" i="54"/>
  <c r="W45" i="54"/>
  <c r="U45" i="54"/>
  <c r="S45" i="54"/>
  <c r="Q45" i="54"/>
  <c r="O45" i="54"/>
  <c r="M45" i="54"/>
  <c r="K45" i="54"/>
  <c r="I45" i="54"/>
  <c r="F45" i="54"/>
  <c r="G45" i="54" s="1"/>
  <c r="D45" i="54"/>
  <c r="E45" i="54" s="1"/>
  <c r="C45" i="54"/>
  <c r="W44" i="54"/>
  <c r="U44" i="54"/>
  <c r="S44" i="54"/>
  <c r="Q44" i="54"/>
  <c r="O44" i="54"/>
  <c r="M44" i="54"/>
  <c r="K44" i="54"/>
  <c r="I44" i="54"/>
  <c r="F44" i="54"/>
  <c r="G44" i="54" s="1"/>
  <c r="D44" i="54"/>
  <c r="E44" i="54" s="1"/>
  <c r="W43" i="54"/>
  <c r="U43" i="54"/>
  <c r="S43" i="54"/>
  <c r="Q43" i="54"/>
  <c r="O43" i="54"/>
  <c r="M43" i="54"/>
  <c r="K43" i="54"/>
  <c r="I43" i="54"/>
  <c r="F43" i="54"/>
  <c r="G43" i="54" s="1"/>
  <c r="D43" i="54"/>
  <c r="W42" i="54"/>
  <c r="U42" i="54"/>
  <c r="S42" i="54"/>
  <c r="Q42" i="54"/>
  <c r="O42" i="54"/>
  <c r="M42" i="54"/>
  <c r="K42" i="54"/>
  <c r="I42" i="54"/>
  <c r="F42" i="54"/>
  <c r="G42" i="54" s="1"/>
  <c r="E42" i="54"/>
  <c r="D42" i="54"/>
  <c r="D41" i="54" s="1"/>
  <c r="C42" i="54"/>
  <c r="V41" i="54"/>
  <c r="U41" i="54"/>
  <c r="T41" i="54"/>
  <c r="W41" i="54" s="1"/>
  <c r="R41" i="54"/>
  <c r="S41" i="54" s="1"/>
  <c r="P41" i="54"/>
  <c r="Q41" i="54" s="1"/>
  <c r="N41" i="54"/>
  <c r="O41" i="54" s="1"/>
  <c r="L41" i="54"/>
  <c r="M41" i="54" s="1"/>
  <c r="J41" i="54"/>
  <c r="K41" i="54" s="1"/>
  <c r="H41" i="54"/>
  <c r="I41" i="54" s="1"/>
  <c r="W40" i="54"/>
  <c r="U40" i="54"/>
  <c r="S40" i="54"/>
  <c r="Q40" i="54"/>
  <c r="O40" i="54"/>
  <c r="M40" i="54"/>
  <c r="K40" i="54"/>
  <c r="I40" i="54"/>
  <c r="G40" i="54"/>
  <c r="F40" i="54"/>
  <c r="E40" i="54"/>
  <c r="D40" i="54"/>
  <c r="C40" i="54" s="1"/>
  <c r="W39" i="54"/>
  <c r="U39" i="54"/>
  <c r="S39" i="54"/>
  <c r="Q39" i="54"/>
  <c r="O39" i="54"/>
  <c r="M39" i="54"/>
  <c r="K39" i="54"/>
  <c r="I39" i="54"/>
  <c r="F39" i="54"/>
  <c r="G39" i="54" s="1"/>
  <c r="D39" i="54"/>
  <c r="E39" i="54" s="1"/>
  <c r="W38" i="54"/>
  <c r="U38" i="54"/>
  <c r="S38" i="54"/>
  <c r="Q38" i="54"/>
  <c r="O38" i="54"/>
  <c r="M38" i="54"/>
  <c r="K38" i="54"/>
  <c r="I38" i="54"/>
  <c r="F38" i="54"/>
  <c r="C38" i="54" s="1"/>
  <c r="E38" i="54"/>
  <c r="D38" i="54"/>
  <c r="W37" i="54"/>
  <c r="U37" i="54"/>
  <c r="S37" i="54"/>
  <c r="Q37" i="54"/>
  <c r="O37" i="54"/>
  <c r="M37" i="54"/>
  <c r="K37" i="54"/>
  <c r="I37" i="54"/>
  <c r="F37" i="54"/>
  <c r="G37" i="54" s="1"/>
  <c r="D37" i="54"/>
  <c r="E37" i="54" s="1"/>
  <c r="C37" i="54"/>
  <c r="W36" i="54"/>
  <c r="U36" i="54"/>
  <c r="S36" i="54"/>
  <c r="Q36" i="54"/>
  <c r="O36" i="54"/>
  <c r="M36" i="54"/>
  <c r="K36" i="54"/>
  <c r="I36" i="54"/>
  <c r="F36" i="54"/>
  <c r="G36" i="54" s="1"/>
  <c r="D36" i="54"/>
  <c r="E36" i="54" s="1"/>
  <c r="V35" i="54"/>
  <c r="W35" i="54" s="1"/>
  <c r="T35" i="54"/>
  <c r="D35" i="54" s="1"/>
  <c r="R35" i="54"/>
  <c r="S35" i="54" s="1"/>
  <c r="P35" i="54"/>
  <c r="Q35" i="54" s="1"/>
  <c r="N35" i="54"/>
  <c r="O35" i="54" s="1"/>
  <c r="L35" i="54"/>
  <c r="M35" i="54" s="1"/>
  <c r="K35" i="54"/>
  <c r="J35" i="54"/>
  <c r="H35" i="54"/>
  <c r="I35" i="54" s="1"/>
  <c r="W34" i="54"/>
  <c r="U34" i="54"/>
  <c r="S34" i="54"/>
  <c r="Q34" i="54"/>
  <c r="O34" i="54"/>
  <c r="M34" i="54"/>
  <c r="K34" i="54"/>
  <c r="I34" i="54"/>
  <c r="F34" i="54"/>
  <c r="G34" i="54" s="1"/>
  <c r="D34" i="54"/>
  <c r="E34" i="54" s="1"/>
  <c r="C34" i="54"/>
  <c r="W33" i="54"/>
  <c r="U33" i="54"/>
  <c r="S33" i="54"/>
  <c r="Q33" i="54"/>
  <c r="O33" i="54"/>
  <c r="M33" i="54"/>
  <c r="K33" i="54"/>
  <c r="I33" i="54"/>
  <c r="F33" i="54"/>
  <c r="G33" i="54" s="1"/>
  <c r="E33" i="54"/>
  <c r="D33" i="54"/>
  <c r="C33" i="54"/>
  <c r="V32" i="54"/>
  <c r="W32" i="54" s="1"/>
  <c r="T32" i="54"/>
  <c r="U32" i="54" s="1"/>
  <c r="S32" i="54"/>
  <c r="R32" i="54"/>
  <c r="P32" i="54"/>
  <c r="Q32" i="54" s="1"/>
  <c r="O32" i="54"/>
  <c r="N32" i="54"/>
  <c r="M32" i="54"/>
  <c r="L32" i="54"/>
  <c r="J32" i="54"/>
  <c r="K32" i="54" s="1"/>
  <c r="H32" i="54"/>
  <c r="I32" i="54" s="1"/>
  <c r="F32" i="54"/>
  <c r="G32" i="54" s="1"/>
  <c r="D32" i="54"/>
  <c r="E32" i="54" s="1"/>
  <c r="C32" i="54"/>
  <c r="W31" i="54"/>
  <c r="U31" i="54"/>
  <c r="S31" i="54"/>
  <c r="Q31" i="54"/>
  <c r="O31" i="54"/>
  <c r="M31" i="54"/>
  <c r="K31" i="54"/>
  <c r="I31" i="54"/>
  <c r="G31" i="54"/>
  <c r="F31" i="54"/>
  <c r="D31" i="54"/>
  <c r="E31" i="54" s="1"/>
  <c r="C31" i="54"/>
  <c r="W30" i="54"/>
  <c r="U30" i="54"/>
  <c r="S30" i="54"/>
  <c r="Q30" i="54"/>
  <c r="O30" i="54"/>
  <c r="M30" i="54"/>
  <c r="K30" i="54"/>
  <c r="I30" i="54"/>
  <c r="G30" i="54"/>
  <c r="F30" i="54"/>
  <c r="D30" i="54"/>
  <c r="E30" i="54" s="1"/>
  <c r="W29" i="54"/>
  <c r="U29" i="54"/>
  <c r="S29" i="54"/>
  <c r="Q29" i="54"/>
  <c r="O29" i="54"/>
  <c r="M29" i="54"/>
  <c r="K29" i="54"/>
  <c r="I29" i="54"/>
  <c r="F29" i="54"/>
  <c r="G29" i="54" s="1"/>
  <c r="D29" i="54"/>
  <c r="E29" i="54" s="1"/>
  <c r="W28" i="54"/>
  <c r="U28" i="54"/>
  <c r="S28" i="54"/>
  <c r="Q28" i="54"/>
  <c r="O28" i="54"/>
  <c r="M28" i="54"/>
  <c r="K28" i="54"/>
  <c r="I28" i="54"/>
  <c r="G28" i="54"/>
  <c r="F28" i="54"/>
  <c r="D28" i="54"/>
  <c r="E28" i="54" s="1"/>
  <c r="C28" i="54"/>
  <c r="V27" i="54"/>
  <c r="W27" i="54" s="1"/>
  <c r="T27" i="54"/>
  <c r="U27" i="54" s="1"/>
  <c r="S27" i="54"/>
  <c r="R27" i="54"/>
  <c r="P27" i="54"/>
  <c r="Q27" i="54" s="1"/>
  <c r="N27" i="54"/>
  <c r="O27" i="54" s="1"/>
  <c r="L27" i="54"/>
  <c r="M27" i="54" s="1"/>
  <c r="J27" i="54"/>
  <c r="K27" i="54" s="1"/>
  <c r="H27" i="54"/>
  <c r="I27" i="54" s="1"/>
  <c r="F27" i="54"/>
  <c r="W26" i="54"/>
  <c r="U26" i="54"/>
  <c r="S26" i="54"/>
  <c r="Q26" i="54"/>
  <c r="O26" i="54"/>
  <c r="M26" i="54"/>
  <c r="K26" i="54"/>
  <c r="I26" i="54"/>
  <c r="F26" i="54"/>
  <c r="G26" i="54" s="1"/>
  <c r="E26" i="54"/>
  <c r="D26" i="54"/>
  <c r="C26" i="54"/>
  <c r="W25" i="54"/>
  <c r="U25" i="54"/>
  <c r="S25" i="54"/>
  <c r="Q25" i="54"/>
  <c r="O25" i="54"/>
  <c r="M25" i="54"/>
  <c r="K25" i="54"/>
  <c r="I25" i="54"/>
  <c r="F25" i="54"/>
  <c r="C25" i="54" s="1"/>
  <c r="D25" i="54"/>
  <c r="E25" i="54" s="1"/>
  <c r="W24" i="54"/>
  <c r="U24" i="54"/>
  <c r="S24" i="54"/>
  <c r="Q24" i="54"/>
  <c r="O24" i="54"/>
  <c r="M24" i="54"/>
  <c r="K24" i="54"/>
  <c r="I24" i="54"/>
  <c r="F24" i="54"/>
  <c r="G24" i="54" s="1"/>
  <c r="D24" i="54"/>
  <c r="E24" i="54" s="1"/>
  <c r="C24" i="54"/>
  <c r="V23" i="54"/>
  <c r="W23" i="54" s="1"/>
  <c r="T23" i="54"/>
  <c r="U23" i="54" s="1"/>
  <c r="R23" i="54"/>
  <c r="S23" i="54" s="1"/>
  <c r="P23" i="54"/>
  <c r="Q23" i="54" s="1"/>
  <c r="O23" i="54"/>
  <c r="N23" i="54"/>
  <c r="L23" i="54"/>
  <c r="L22" i="54" s="1"/>
  <c r="M22" i="54" s="1"/>
  <c r="J23" i="54"/>
  <c r="F23" i="54" s="1"/>
  <c r="H23" i="54"/>
  <c r="D23" i="54" s="1"/>
  <c r="P22" i="54"/>
  <c r="N22" i="54"/>
  <c r="W21" i="54"/>
  <c r="U21" i="54"/>
  <c r="S21" i="54"/>
  <c r="Q21" i="54"/>
  <c r="O21" i="54"/>
  <c r="M21" i="54"/>
  <c r="K21" i="54"/>
  <c r="I21" i="54"/>
  <c r="F21" i="54"/>
  <c r="G21" i="54" s="1"/>
  <c r="D21" i="54"/>
  <c r="E21" i="54" s="1"/>
  <c r="W20" i="54"/>
  <c r="U20" i="54"/>
  <c r="S20" i="54"/>
  <c r="Q20" i="54"/>
  <c r="O20" i="54"/>
  <c r="M20" i="54"/>
  <c r="K20" i="54"/>
  <c r="I20" i="54"/>
  <c r="G20" i="54"/>
  <c r="F20" i="54"/>
  <c r="D20" i="54"/>
  <c r="E20" i="54" s="1"/>
  <c r="C20" i="54"/>
  <c r="W19" i="54"/>
  <c r="U19" i="54"/>
  <c r="S19" i="54"/>
  <c r="Q19" i="54"/>
  <c r="O19" i="54"/>
  <c r="M19" i="54"/>
  <c r="K19" i="54"/>
  <c r="I19" i="54"/>
  <c r="F19" i="54"/>
  <c r="G19" i="54" s="1"/>
  <c r="D19" i="54"/>
  <c r="C19" i="54" s="1"/>
  <c r="W18" i="54"/>
  <c r="U18" i="54"/>
  <c r="S18" i="54"/>
  <c r="Q18" i="54"/>
  <c r="O18" i="54"/>
  <c r="M18" i="54"/>
  <c r="K18" i="54"/>
  <c r="I18" i="54"/>
  <c r="F18" i="54"/>
  <c r="G18" i="54" s="1"/>
  <c r="D18" i="54"/>
  <c r="E18" i="54" s="1"/>
  <c r="C18" i="54"/>
  <c r="V17" i="54"/>
  <c r="W17" i="54" s="1"/>
  <c r="T17" i="54"/>
  <c r="U17" i="54" s="1"/>
  <c r="R17" i="54"/>
  <c r="S17" i="54" s="1"/>
  <c r="P17" i="54"/>
  <c r="Q17" i="54" s="1"/>
  <c r="N17" i="54"/>
  <c r="O17" i="54" s="1"/>
  <c r="M17" i="54"/>
  <c r="L17" i="54"/>
  <c r="J17" i="54"/>
  <c r="K17" i="54" s="1"/>
  <c r="H17" i="54"/>
  <c r="D17" i="54" s="1"/>
  <c r="W16" i="54"/>
  <c r="U16" i="54"/>
  <c r="S16" i="54"/>
  <c r="Q16" i="54"/>
  <c r="O16" i="54"/>
  <c r="M16" i="54"/>
  <c r="K16" i="54"/>
  <c r="I16" i="54"/>
  <c r="F16" i="54"/>
  <c r="G16" i="54" s="1"/>
  <c r="D16" i="54"/>
  <c r="E16" i="54" s="1"/>
  <c r="C16" i="54"/>
  <c r="W15" i="54"/>
  <c r="U15" i="54"/>
  <c r="S15" i="54"/>
  <c r="Q15" i="54"/>
  <c r="O15" i="54"/>
  <c r="M15" i="54"/>
  <c r="K15" i="54"/>
  <c r="I15" i="54"/>
  <c r="G15" i="54"/>
  <c r="F15" i="54"/>
  <c r="D15" i="54"/>
  <c r="E15" i="54" s="1"/>
  <c r="C15" i="54"/>
  <c r="W14" i="54"/>
  <c r="U14" i="54"/>
  <c r="S14" i="54"/>
  <c r="Q14" i="54"/>
  <c r="O14" i="54"/>
  <c r="M14" i="54"/>
  <c r="K14" i="54"/>
  <c r="I14" i="54"/>
  <c r="G14" i="54"/>
  <c r="F14" i="54"/>
  <c r="D14" i="54"/>
  <c r="E14" i="54" s="1"/>
  <c r="V13" i="54"/>
  <c r="V12" i="54" s="1"/>
  <c r="T13" i="54"/>
  <c r="T12" i="54" s="1"/>
  <c r="R13" i="54"/>
  <c r="R12" i="54" s="1"/>
  <c r="P13" i="54"/>
  <c r="Q13" i="54" s="1"/>
  <c r="N13" i="54"/>
  <c r="O13" i="54" s="1"/>
  <c r="L13" i="54"/>
  <c r="M13" i="54" s="1"/>
  <c r="J13" i="54"/>
  <c r="K13" i="54" s="1"/>
  <c r="I13" i="54"/>
  <c r="H13" i="54"/>
  <c r="J12" i="54"/>
  <c r="H12" i="54"/>
  <c r="E11" i="58" l="1"/>
  <c r="E22" i="57"/>
  <c r="C22" i="57"/>
  <c r="C11" i="57" s="1"/>
  <c r="D11" i="57"/>
  <c r="E11" i="57" s="1"/>
  <c r="I11" i="57"/>
  <c r="G22" i="57"/>
  <c r="G27" i="55"/>
  <c r="Q12" i="55"/>
  <c r="P11" i="55"/>
  <c r="O12" i="55"/>
  <c r="N11" i="55"/>
  <c r="C35" i="55"/>
  <c r="C41" i="55"/>
  <c r="Q22" i="55"/>
  <c r="E35" i="55"/>
  <c r="K22" i="55"/>
  <c r="F22" i="55"/>
  <c r="V11" i="55"/>
  <c r="W11" i="55" s="1"/>
  <c r="W22" i="55"/>
  <c r="I11" i="55"/>
  <c r="D12" i="55"/>
  <c r="E27" i="55"/>
  <c r="C27" i="55"/>
  <c r="E41" i="55"/>
  <c r="I22" i="55"/>
  <c r="D22" i="55"/>
  <c r="J11" i="55"/>
  <c r="K11" i="55" s="1"/>
  <c r="S12" i="55"/>
  <c r="R11" i="55"/>
  <c r="S11" i="55" s="1"/>
  <c r="F12" i="55"/>
  <c r="W12" i="54"/>
  <c r="S12" i="54"/>
  <c r="R11" i="54"/>
  <c r="E17" i="54"/>
  <c r="C17" i="54"/>
  <c r="E35" i="54"/>
  <c r="E23" i="54"/>
  <c r="C23" i="54"/>
  <c r="G23" i="54"/>
  <c r="U12" i="54"/>
  <c r="O22" i="54"/>
  <c r="Q22" i="54"/>
  <c r="E41" i="54"/>
  <c r="C41" i="54"/>
  <c r="S13" i="54"/>
  <c r="I12" i="54"/>
  <c r="G38" i="54"/>
  <c r="G46" i="54"/>
  <c r="K23" i="54"/>
  <c r="C44" i="54"/>
  <c r="E19" i="54"/>
  <c r="U35" i="54"/>
  <c r="D13" i="54"/>
  <c r="K12" i="54"/>
  <c r="L12" i="54"/>
  <c r="W13" i="54"/>
  <c r="R22" i="54"/>
  <c r="S22" i="54" s="1"/>
  <c r="M23" i="54"/>
  <c r="F13" i="54"/>
  <c r="G13" i="54" s="1"/>
  <c r="C36" i="54"/>
  <c r="C14" i="54"/>
  <c r="C30" i="54"/>
  <c r="F17" i="54"/>
  <c r="G17" i="54" s="1"/>
  <c r="G25" i="54"/>
  <c r="I17" i="54"/>
  <c r="C43" i="54"/>
  <c r="D27" i="54"/>
  <c r="F41" i="54"/>
  <c r="G41" i="54" s="1"/>
  <c r="I23" i="54"/>
  <c r="F35" i="54"/>
  <c r="G35" i="54" s="1"/>
  <c r="U13" i="54"/>
  <c r="N12" i="54"/>
  <c r="T22" i="54"/>
  <c r="U22" i="54" s="1"/>
  <c r="P12" i="54"/>
  <c r="C21" i="54"/>
  <c r="V22" i="54"/>
  <c r="W22" i="54" s="1"/>
  <c r="C29" i="54"/>
  <c r="E43" i="54"/>
  <c r="H22" i="54"/>
  <c r="C39" i="54"/>
  <c r="C47" i="54"/>
  <c r="J22" i="54"/>
  <c r="J11" i="54"/>
  <c r="W49" i="53"/>
  <c r="U49" i="53"/>
  <c r="S49" i="53"/>
  <c r="Q49" i="53"/>
  <c r="O49" i="53"/>
  <c r="M49" i="53"/>
  <c r="K49" i="53"/>
  <c r="I49" i="53"/>
  <c r="F49" i="53"/>
  <c r="G49" i="53" s="1"/>
  <c r="D49" i="53"/>
  <c r="E49" i="53" s="1"/>
  <c r="W48" i="53"/>
  <c r="U48" i="53"/>
  <c r="S48" i="53"/>
  <c r="Q48" i="53"/>
  <c r="O48" i="53"/>
  <c r="M48" i="53"/>
  <c r="K48" i="53"/>
  <c r="I48" i="53"/>
  <c r="G48" i="53"/>
  <c r="F48" i="53"/>
  <c r="D48" i="53"/>
  <c r="E48" i="53" s="1"/>
  <c r="C48" i="53"/>
  <c r="W47" i="53"/>
  <c r="U47" i="53"/>
  <c r="S47" i="53"/>
  <c r="Q47" i="53"/>
  <c r="O47" i="53"/>
  <c r="M47" i="53"/>
  <c r="K47" i="53"/>
  <c r="I47" i="53"/>
  <c r="G47" i="53"/>
  <c r="F47" i="53"/>
  <c r="D47" i="53"/>
  <c r="E47" i="53" s="1"/>
  <c r="W46" i="53"/>
  <c r="U46" i="53"/>
  <c r="S46" i="53"/>
  <c r="Q46" i="53"/>
  <c r="O46" i="53"/>
  <c r="M46" i="53"/>
  <c r="K46" i="53"/>
  <c r="I46" i="53"/>
  <c r="F46" i="53"/>
  <c r="G46" i="53" s="1"/>
  <c r="D46" i="53"/>
  <c r="C46" i="53" s="1"/>
  <c r="W45" i="53"/>
  <c r="U45" i="53"/>
  <c r="S45" i="53"/>
  <c r="Q45" i="53"/>
  <c r="O45" i="53"/>
  <c r="M45" i="53"/>
  <c r="K45" i="53"/>
  <c r="I45" i="53"/>
  <c r="G45" i="53"/>
  <c r="F45" i="53"/>
  <c r="D45" i="53"/>
  <c r="E45" i="53" s="1"/>
  <c r="C45" i="53"/>
  <c r="W44" i="53"/>
  <c r="U44" i="53"/>
  <c r="S44" i="53"/>
  <c r="Q44" i="53"/>
  <c r="O44" i="53"/>
  <c r="M44" i="53"/>
  <c r="K44" i="53"/>
  <c r="I44" i="53"/>
  <c r="F44" i="53"/>
  <c r="G44" i="53" s="1"/>
  <c r="E44" i="53"/>
  <c r="D44" i="53"/>
  <c r="C44" i="53" s="1"/>
  <c r="W43" i="53"/>
  <c r="U43" i="53"/>
  <c r="S43" i="53"/>
  <c r="Q43" i="53"/>
  <c r="O43" i="53"/>
  <c r="M43" i="53"/>
  <c r="K43" i="53"/>
  <c r="I43" i="53"/>
  <c r="F43" i="53"/>
  <c r="G43" i="53" s="1"/>
  <c r="D43" i="53"/>
  <c r="E43" i="53" s="1"/>
  <c r="C43" i="53"/>
  <c r="W42" i="53"/>
  <c r="U42" i="53"/>
  <c r="S42" i="53"/>
  <c r="Q42" i="53"/>
  <c r="O42" i="53"/>
  <c r="M42" i="53"/>
  <c r="K42" i="53"/>
  <c r="I42" i="53"/>
  <c r="F42" i="53"/>
  <c r="G42" i="53" s="1"/>
  <c r="D42" i="53"/>
  <c r="V41" i="53"/>
  <c r="W41" i="53" s="1"/>
  <c r="T41" i="53"/>
  <c r="U41" i="53" s="1"/>
  <c r="S41" i="53"/>
  <c r="R41" i="53"/>
  <c r="P41" i="53"/>
  <c r="Q41" i="53" s="1"/>
  <c r="N41" i="53"/>
  <c r="O41" i="53" s="1"/>
  <c r="M41" i="53"/>
  <c r="L41" i="53"/>
  <c r="K41" i="53"/>
  <c r="J41" i="53"/>
  <c r="H41" i="53"/>
  <c r="I41" i="53" s="1"/>
  <c r="D41" i="53"/>
  <c r="W40" i="53"/>
  <c r="U40" i="53"/>
  <c r="S40" i="53"/>
  <c r="Q40" i="53"/>
  <c r="O40" i="53"/>
  <c r="M40" i="53"/>
  <c r="K40" i="53"/>
  <c r="I40" i="53"/>
  <c r="G40" i="53"/>
  <c r="F40" i="53"/>
  <c r="D40" i="53"/>
  <c r="E40" i="53" s="1"/>
  <c r="C40" i="53"/>
  <c r="W39" i="53"/>
  <c r="U39" i="53"/>
  <c r="S39" i="53"/>
  <c r="Q39" i="53"/>
  <c r="O39" i="53"/>
  <c r="M39" i="53"/>
  <c r="K39" i="53"/>
  <c r="I39" i="53"/>
  <c r="F39" i="53"/>
  <c r="E39" i="53"/>
  <c r="D39" i="53"/>
  <c r="C39" i="53" s="1"/>
  <c r="W38" i="53"/>
  <c r="U38" i="53"/>
  <c r="S38" i="53"/>
  <c r="Q38" i="53"/>
  <c r="O38" i="53"/>
  <c r="M38" i="53"/>
  <c r="K38" i="53"/>
  <c r="I38" i="53"/>
  <c r="F38" i="53"/>
  <c r="G38" i="53" s="1"/>
  <c r="D38" i="53"/>
  <c r="C38" i="53" s="1"/>
  <c r="W37" i="53"/>
  <c r="U37" i="53"/>
  <c r="S37" i="53"/>
  <c r="Q37" i="53"/>
  <c r="O37" i="53"/>
  <c r="M37" i="53"/>
  <c r="K37" i="53"/>
  <c r="I37" i="53"/>
  <c r="G37" i="53"/>
  <c r="F37" i="53"/>
  <c r="D37" i="53"/>
  <c r="E37" i="53" s="1"/>
  <c r="C37" i="53"/>
  <c r="W36" i="53"/>
  <c r="U36" i="53"/>
  <c r="S36" i="53"/>
  <c r="Q36" i="53"/>
  <c r="O36" i="53"/>
  <c r="M36" i="53"/>
  <c r="K36" i="53"/>
  <c r="I36" i="53"/>
  <c r="F36" i="53"/>
  <c r="G36" i="53" s="1"/>
  <c r="E36" i="53"/>
  <c r="D36" i="53"/>
  <c r="C36" i="53" s="1"/>
  <c r="V35" i="53"/>
  <c r="W35" i="53" s="1"/>
  <c r="T35" i="53"/>
  <c r="U35" i="53" s="1"/>
  <c r="R35" i="53"/>
  <c r="Q35" i="53"/>
  <c r="P35" i="53"/>
  <c r="S35" i="53" s="1"/>
  <c r="N35" i="53"/>
  <c r="O35" i="53" s="1"/>
  <c r="L35" i="53"/>
  <c r="M35" i="53" s="1"/>
  <c r="J35" i="53"/>
  <c r="K35" i="53" s="1"/>
  <c r="H35" i="53"/>
  <c r="W34" i="53"/>
  <c r="U34" i="53"/>
  <c r="S34" i="53"/>
  <c r="Q34" i="53"/>
  <c r="O34" i="53"/>
  <c r="M34" i="53"/>
  <c r="K34" i="53"/>
  <c r="I34" i="53"/>
  <c r="G34" i="53"/>
  <c r="F34" i="53"/>
  <c r="E34" i="53" s="1"/>
  <c r="D34" i="53"/>
  <c r="W33" i="53"/>
  <c r="U33" i="53"/>
  <c r="S33" i="53"/>
  <c r="Q33" i="53"/>
  <c r="O33" i="53"/>
  <c r="M33" i="53"/>
  <c r="K33" i="53"/>
  <c r="I33" i="53"/>
  <c r="F33" i="53"/>
  <c r="G33" i="53" s="1"/>
  <c r="D33" i="53"/>
  <c r="E33" i="53" s="1"/>
  <c r="V32" i="53"/>
  <c r="T32" i="53"/>
  <c r="W32" i="53" s="1"/>
  <c r="R32" i="53"/>
  <c r="S32" i="53" s="1"/>
  <c r="P32" i="53"/>
  <c r="Q32" i="53" s="1"/>
  <c r="O32" i="53"/>
  <c r="N32" i="53"/>
  <c r="L32" i="53"/>
  <c r="M32" i="53" s="1"/>
  <c r="J32" i="53"/>
  <c r="K32" i="53" s="1"/>
  <c r="I32" i="53"/>
  <c r="H32" i="53"/>
  <c r="W31" i="53"/>
  <c r="U31" i="53"/>
  <c r="S31" i="53"/>
  <c r="Q31" i="53"/>
  <c r="O31" i="53"/>
  <c r="M31" i="53"/>
  <c r="K31" i="53"/>
  <c r="I31" i="53"/>
  <c r="F31" i="53"/>
  <c r="G31" i="53" s="1"/>
  <c r="D31" i="53"/>
  <c r="C31" i="53" s="1"/>
  <c r="W30" i="53"/>
  <c r="U30" i="53"/>
  <c r="S30" i="53"/>
  <c r="Q30" i="53"/>
  <c r="O30" i="53"/>
  <c r="M30" i="53"/>
  <c r="K30" i="53"/>
  <c r="I30" i="53"/>
  <c r="F30" i="53"/>
  <c r="G30" i="53" s="1"/>
  <c r="D30" i="53"/>
  <c r="E30" i="53" s="1"/>
  <c r="C30" i="53"/>
  <c r="W29" i="53"/>
  <c r="U29" i="53"/>
  <c r="S29" i="53"/>
  <c r="Q29" i="53"/>
  <c r="O29" i="53"/>
  <c r="M29" i="53"/>
  <c r="K29" i="53"/>
  <c r="I29" i="53"/>
  <c r="G29" i="53"/>
  <c r="F29" i="53"/>
  <c r="C29" i="53" s="1"/>
  <c r="D29" i="53"/>
  <c r="E29" i="53" s="1"/>
  <c r="W28" i="53"/>
  <c r="U28" i="53"/>
  <c r="S28" i="53"/>
  <c r="Q28" i="53"/>
  <c r="O28" i="53"/>
  <c r="M28" i="53"/>
  <c r="K28" i="53"/>
  <c r="I28" i="53"/>
  <c r="F28" i="53"/>
  <c r="G28" i="53" s="1"/>
  <c r="D28" i="53"/>
  <c r="E28" i="53" s="1"/>
  <c r="V27" i="53"/>
  <c r="W27" i="53" s="1"/>
  <c r="T27" i="53"/>
  <c r="U27" i="53" s="1"/>
  <c r="R27" i="53"/>
  <c r="S27" i="53" s="1"/>
  <c r="P27" i="53"/>
  <c r="N27" i="53"/>
  <c r="O27" i="53" s="1"/>
  <c r="L27" i="53"/>
  <c r="M27" i="53" s="1"/>
  <c r="K27" i="53"/>
  <c r="J27" i="53"/>
  <c r="F27" i="53" s="1"/>
  <c r="G27" i="53" s="1"/>
  <c r="I27" i="53"/>
  <c r="H27" i="53"/>
  <c r="D27" i="53" s="1"/>
  <c r="W26" i="53"/>
  <c r="U26" i="53"/>
  <c r="S26" i="53"/>
  <c r="Q26" i="53"/>
  <c r="O26" i="53"/>
  <c r="M26" i="53"/>
  <c r="K26" i="53"/>
  <c r="I26" i="53"/>
  <c r="F26" i="53"/>
  <c r="G26" i="53" s="1"/>
  <c r="D26" i="53"/>
  <c r="W25" i="53"/>
  <c r="U25" i="53"/>
  <c r="S25" i="53"/>
  <c r="Q25" i="53"/>
  <c r="O25" i="53"/>
  <c r="M25" i="53"/>
  <c r="K25" i="53"/>
  <c r="I25" i="53"/>
  <c r="F25" i="53"/>
  <c r="G25" i="53" s="1"/>
  <c r="E25" i="53"/>
  <c r="D25" i="53"/>
  <c r="C25" i="53"/>
  <c r="W24" i="53"/>
  <c r="U24" i="53"/>
  <c r="S24" i="53"/>
  <c r="Q24" i="53"/>
  <c r="O24" i="53"/>
  <c r="M24" i="53"/>
  <c r="K24" i="53"/>
  <c r="I24" i="53"/>
  <c r="F24" i="53"/>
  <c r="D24" i="53"/>
  <c r="G24" i="53" s="1"/>
  <c r="C24" i="53"/>
  <c r="W23" i="53"/>
  <c r="V23" i="53"/>
  <c r="V22" i="53" s="1"/>
  <c r="W22" i="53" s="1"/>
  <c r="U23" i="53"/>
  <c r="T23" i="53"/>
  <c r="T22" i="53" s="1"/>
  <c r="U22" i="53" s="1"/>
  <c r="R23" i="53"/>
  <c r="S23" i="53" s="1"/>
  <c r="P23" i="53"/>
  <c r="Q23" i="53" s="1"/>
  <c r="N23" i="53"/>
  <c r="F23" i="53" s="1"/>
  <c r="M23" i="53"/>
  <c r="L23" i="53"/>
  <c r="J23" i="53"/>
  <c r="K23" i="53" s="1"/>
  <c r="H23" i="53"/>
  <c r="H22" i="53" s="1"/>
  <c r="D23" i="53"/>
  <c r="C23" i="53" s="1"/>
  <c r="R22" i="53"/>
  <c r="L22" i="53"/>
  <c r="J22" i="53"/>
  <c r="W21" i="53"/>
  <c r="U21" i="53"/>
  <c r="S21" i="53"/>
  <c r="Q21" i="53"/>
  <c r="O21" i="53"/>
  <c r="M21" i="53"/>
  <c r="K21" i="53"/>
  <c r="I21" i="53"/>
  <c r="G21" i="53"/>
  <c r="F21" i="53"/>
  <c r="C21" i="53" s="1"/>
  <c r="D21" i="53"/>
  <c r="E21" i="53" s="1"/>
  <c r="W20" i="53"/>
  <c r="U20" i="53"/>
  <c r="S20" i="53"/>
  <c r="Q20" i="53"/>
  <c r="O20" i="53"/>
  <c r="M20" i="53"/>
  <c r="K20" i="53"/>
  <c r="I20" i="53"/>
  <c r="F20" i="53"/>
  <c r="G20" i="53" s="1"/>
  <c r="D20" i="53"/>
  <c r="E20" i="53" s="1"/>
  <c r="W19" i="53"/>
  <c r="U19" i="53"/>
  <c r="S19" i="53"/>
  <c r="Q19" i="53"/>
  <c r="O19" i="53"/>
  <c r="M19" i="53"/>
  <c r="K19" i="53"/>
  <c r="I19" i="53"/>
  <c r="F19" i="53"/>
  <c r="G19" i="53" s="1"/>
  <c r="D19" i="53"/>
  <c r="E19" i="53" s="1"/>
  <c r="C19" i="53"/>
  <c r="W18" i="53"/>
  <c r="U18" i="53"/>
  <c r="S18" i="53"/>
  <c r="Q18" i="53"/>
  <c r="O18" i="53"/>
  <c r="M18" i="53"/>
  <c r="K18" i="53"/>
  <c r="I18" i="53"/>
  <c r="F18" i="53"/>
  <c r="G18" i="53" s="1"/>
  <c r="D18" i="53"/>
  <c r="V17" i="53"/>
  <c r="W17" i="53" s="1"/>
  <c r="T17" i="53"/>
  <c r="U17" i="53" s="1"/>
  <c r="S17" i="53"/>
  <c r="R17" i="53"/>
  <c r="P17" i="53"/>
  <c r="Q17" i="53" s="1"/>
  <c r="N17" i="53"/>
  <c r="O17" i="53" s="1"/>
  <c r="L17" i="53"/>
  <c r="D17" i="53" s="1"/>
  <c r="K17" i="53"/>
  <c r="J17" i="53"/>
  <c r="H17" i="53"/>
  <c r="I17" i="53" s="1"/>
  <c r="W16" i="53"/>
  <c r="U16" i="53"/>
  <c r="S16" i="53"/>
  <c r="Q16" i="53"/>
  <c r="O16" i="53"/>
  <c r="M16" i="53"/>
  <c r="K16" i="53"/>
  <c r="I16" i="53"/>
  <c r="F16" i="53"/>
  <c r="D16" i="53"/>
  <c r="G16" i="53" s="1"/>
  <c r="C16" i="53"/>
  <c r="W15" i="53"/>
  <c r="U15" i="53"/>
  <c r="S15" i="53"/>
  <c r="Q15" i="53"/>
  <c r="O15" i="53"/>
  <c r="M15" i="53"/>
  <c r="K15" i="53"/>
  <c r="I15" i="53"/>
  <c r="F15" i="53"/>
  <c r="G15" i="53" s="1"/>
  <c r="E15" i="53"/>
  <c r="D15" i="53"/>
  <c r="C15" i="53" s="1"/>
  <c r="W14" i="53"/>
  <c r="U14" i="53"/>
  <c r="S14" i="53"/>
  <c r="Q14" i="53"/>
  <c r="O14" i="53"/>
  <c r="M14" i="53"/>
  <c r="K14" i="53"/>
  <c r="I14" i="53"/>
  <c r="F14" i="53"/>
  <c r="G14" i="53" s="1"/>
  <c r="D14" i="53"/>
  <c r="E14" i="53" s="1"/>
  <c r="C14" i="53"/>
  <c r="W13" i="53"/>
  <c r="V13" i="53"/>
  <c r="T13" i="53"/>
  <c r="U13" i="53" s="1"/>
  <c r="R13" i="53"/>
  <c r="R12" i="53" s="1"/>
  <c r="P13" i="53"/>
  <c r="P12" i="53" s="1"/>
  <c r="O13" i="53"/>
  <c r="N13" i="53"/>
  <c r="N12" i="53" s="1"/>
  <c r="L13" i="53"/>
  <c r="M13" i="53" s="1"/>
  <c r="J13" i="53"/>
  <c r="K13" i="53" s="1"/>
  <c r="H13" i="53"/>
  <c r="I13" i="53" s="1"/>
  <c r="V12" i="53"/>
  <c r="T12" i="53"/>
  <c r="U12" i="53" s="1"/>
  <c r="L12" i="53"/>
  <c r="G11" i="57" l="1"/>
  <c r="E12" i="55"/>
  <c r="C12" i="55"/>
  <c r="C11" i="55" s="1"/>
  <c r="D11" i="55"/>
  <c r="G22" i="55"/>
  <c r="G12" i="55"/>
  <c r="F11" i="55"/>
  <c r="G11" i="55" s="1"/>
  <c r="U11" i="55"/>
  <c r="E22" i="55"/>
  <c r="C22" i="55"/>
  <c r="O11" i="55"/>
  <c r="M11" i="55"/>
  <c r="Q11" i="55"/>
  <c r="V11" i="54"/>
  <c r="N11" i="54"/>
  <c r="O12" i="54"/>
  <c r="M12" i="54"/>
  <c r="L11" i="54"/>
  <c r="M11" i="54" s="1"/>
  <c r="T11" i="54"/>
  <c r="U11" i="54" s="1"/>
  <c r="F12" i="54"/>
  <c r="C13" i="54"/>
  <c r="E13" i="54"/>
  <c r="K22" i="54"/>
  <c r="F22" i="54"/>
  <c r="C35" i="54"/>
  <c r="Q12" i="54"/>
  <c r="P11" i="54"/>
  <c r="Q11" i="54" s="1"/>
  <c r="E27" i="54"/>
  <c r="C27" i="54"/>
  <c r="D12" i="54"/>
  <c r="I22" i="54"/>
  <c r="H11" i="54"/>
  <c r="I11" i="54" s="1"/>
  <c r="D22" i="54"/>
  <c r="G27" i="54"/>
  <c r="O12" i="53"/>
  <c r="I22" i="53"/>
  <c r="D22" i="53"/>
  <c r="E41" i="53"/>
  <c r="Q12" i="53"/>
  <c r="S12" i="53"/>
  <c r="R11" i="53"/>
  <c r="G23" i="53"/>
  <c r="E23" i="53"/>
  <c r="M22" i="53"/>
  <c r="S22" i="53"/>
  <c r="M12" i="53"/>
  <c r="V11" i="53"/>
  <c r="K22" i="53"/>
  <c r="E27" i="53"/>
  <c r="C27" i="53"/>
  <c r="Q13" i="53"/>
  <c r="L11" i="53"/>
  <c r="W12" i="53"/>
  <c r="E38" i="53"/>
  <c r="H12" i="53"/>
  <c r="S13" i="53"/>
  <c r="N22" i="53"/>
  <c r="O22" i="53" s="1"/>
  <c r="I23" i="53"/>
  <c r="D32" i="53"/>
  <c r="D13" i="53"/>
  <c r="E24" i="53"/>
  <c r="C34" i="53"/>
  <c r="F35" i="53"/>
  <c r="G35" i="53" s="1"/>
  <c r="J12" i="53"/>
  <c r="P22" i="53"/>
  <c r="Q22" i="53" s="1"/>
  <c r="F32" i="53"/>
  <c r="G39" i="53"/>
  <c r="F17" i="53"/>
  <c r="G17" i="53" s="1"/>
  <c r="D35" i="53"/>
  <c r="E46" i="53"/>
  <c r="E16" i="53"/>
  <c r="C18" i="53"/>
  <c r="U32" i="53"/>
  <c r="F13" i="53"/>
  <c r="G13" i="53" s="1"/>
  <c r="E18" i="53"/>
  <c r="Q27" i="53"/>
  <c r="E31" i="53"/>
  <c r="C33" i="53"/>
  <c r="I35" i="53"/>
  <c r="C41" i="53"/>
  <c r="C49" i="53"/>
  <c r="M17" i="53"/>
  <c r="O23" i="53"/>
  <c r="T11" i="53"/>
  <c r="U11" i="53" s="1"/>
  <c r="F41" i="53"/>
  <c r="G41" i="53" s="1"/>
  <c r="C26" i="53"/>
  <c r="C42" i="53"/>
  <c r="C47" i="53"/>
  <c r="C20" i="53"/>
  <c r="E26" i="53"/>
  <c r="C28" i="53"/>
  <c r="E42" i="53"/>
  <c r="W49" i="52"/>
  <c r="U49" i="52"/>
  <c r="S49" i="52"/>
  <c r="Q49" i="52"/>
  <c r="O49" i="52"/>
  <c r="M49" i="52"/>
  <c r="K49" i="52"/>
  <c r="I49" i="52"/>
  <c r="F49" i="52"/>
  <c r="G49" i="52" s="1"/>
  <c r="D49" i="52"/>
  <c r="E49" i="52" s="1"/>
  <c r="W48" i="52"/>
  <c r="U48" i="52"/>
  <c r="S48" i="52"/>
  <c r="Q48" i="52"/>
  <c r="O48" i="52"/>
  <c r="M48" i="52"/>
  <c r="K48" i="52"/>
  <c r="I48" i="52"/>
  <c r="F48" i="52"/>
  <c r="G48" i="52" s="1"/>
  <c r="D48" i="52"/>
  <c r="E48" i="52" s="1"/>
  <c r="C48" i="52"/>
  <c r="W47" i="52"/>
  <c r="U47" i="52"/>
  <c r="S47" i="52"/>
  <c r="Q47" i="52"/>
  <c r="O47" i="52"/>
  <c r="M47" i="52"/>
  <c r="K47" i="52"/>
  <c r="I47" i="52"/>
  <c r="F47" i="52"/>
  <c r="C47" i="52" s="1"/>
  <c r="E47" i="52"/>
  <c r="D47" i="52"/>
  <c r="W46" i="52"/>
  <c r="U46" i="52"/>
  <c r="S46" i="52"/>
  <c r="Q46" i="52"/>
  <c r="O46" i="52"/>
  <c r="M46" i="52"/>
  <c r="K46" i="52"/>
  <c r="I46" i="52"/>
  <c r="F46" i="52"/>
  <c r="G46" i="52" s="1"/>
  <c r="D46" i="52"/>
  <c r="E46" i="52" s="1"/>
  <c r="C46" i="52"/>
  <c r="W45" i="52"/>
  <c r="U45" i="52"/>
  <c r="S45" i="52"/>
  <c r="Q45" i="52"/>
  <c r="O45" i="52"/>
  <c r="M45" i="52"/>
  <c r="K45" i="52"/>
  <c r="I45" i="52"/>
  <c r="F45" i="52"/>
  <c r="G45" i="52" s="1"/>
  <c r="D45" i="52"/>
  <c r="E45" i="52" s="1"/>
  <c r="C45" i="52"/>
  <c r="W44" i="52"/>
  <c r="U44" i="52"/>
  <c r="S44" i="52"/>
  <c r="Q44" i="52"/>
  <c r="O44" i="52"/>
  <c r="M44" i="52"/>
  <c r="K44" i="52"/>
  <c r="I44" i="52"/>
  <c r="G44" i="52"/>
  <c r="F44" i="52"/>
  <c r="E44" i="52"/>
  <c r="D44" i="52"/>
  <c r="C44" i="52"/>
  <c r="W43" i="52"/>
  <c r="U43" i="52"/>
  <c r="S43" i="52"/>
  <c r="Q43" i="52"/>
  <c r="O43" i="52"/>
  <c r="M43" i="52"/>
  <c r="K43" i="52"/>
  <c r="I43" i="52"/>
  <c r="F43" i="52"/>
  <c r="G43" i="52" s="1"/>
  <c r="D43" i="52"/>
  <c r="E43" i="52" s="1"/>
  <c r="W42" i="52"/>
  <c r="U42" i="52"/>
  <c r="S42" i="52"/>
  <c r="Q42" i="52"/>
  <c r="O42" i="52"/>
  <c r="M42" i="52"/>
  <c r="K42" i="52"/>
  <c r="I42" i="52"/>
  <c r="F42" i="52"/>
  <c r="F41" i="52" s="1"/>
  <c r="D42" i="52"/>
  <c r="E42" i="52" s="1"/>
  <c r="V41" i="52"/>
  <c r="W41" i="52" s="1"/>
  <c r="T41" i="52"/>
  <c r="U41" i="52" s="1"/>
  <c r="R41" i="52"/>
  <c r="P41" i="52"/>
  <c r="Q41" i="52" s="1"/>
  <c r="N41" i="52"/>
  <c r="O41" i="52" s="1"/>
  <c r="L41" i="52"/>
  <c r="M41" i="52" s="1"/>
  <c r="K41" i="52"/>
  <c r="J41" i="52"/>
  <c r="H41" i="52"/>
  <c r="I41" i="52" s="1"/>
  <c r="W40" i="52"/>
  <c r="U40" i="52"/>
  <c r="S40" i="52"/>
  <c r="Q40" i="52"/>
  <c r="O40" i="52"/>
  <c r="M40" i="52"/>
  <c r="K40" i="52"/>
  <c r="I40" i="52"/>
  <c r="F40" i="52"/>
  <c r="D40" i="52"/>
  <c r="E40" i="52" s="1"/>
  <c r="C40" i="52"/>
  <c r="W39" i="52"/>
  <c r="U39" i="52"/>
  <c r="S39" i="52"/>
  <c r="Q39" i="52"/>
  <c r="O39" i="52"/>
  <c r="M39" i="52"/>
  <c r="K39" i="52"/>
  <c r="I39" i="52"/>
  <c r="F39" i="52"/>
  <c r="C39" i="52" s="1"/>
  <c r="E39" i="52"/>
  <c r="D39" i="52"/>
  <c r="W38" i="52"/>
  <c r="U38" i="52"/>
  <c r="S38" i="52"/>
  <c r="Q38" i="52"/>
  <c r="O38" i="52"/>
  <c r="M38" i="52"/>
  <c r="K38" i="52"/>
  <c r="I38" i="52"/>
  <c r="F38" i="52"/>
  <c r="G38" i="52" s="1"/>
  <c r="D38" i="52"/>
  <c r="E38" i="52" s="1"/>
  <c r="C38" i="52"/>
  <c r="W37" i="52"/>
  <c r="U37" i="52"/>
  <c r="S37" i="52"/>
  <c r="Q37" i="52"/>
  <c r="O37" i="52"/>
  <c r="M37" i="52"/>
  <c r="K37" i="52"/>
  <c r="I37" i="52"/>
  <c r="F37" i="52"/>
  <c r="G37" i="52" s="1"/>
  <c r="D37" i="52"/>
  <c r="E37" i="52" s="1"/>
  <c r="C37" i="52"/>
  <c r="W36" i="52"/>
  <c r="U36" i="52"/>
  <c r="S36" i="52"/>
  <c r="Q36" i="52"/>
  <c r="O36" i="52"/>
  <c r="M36" i="52"/>
  <c r="K36" i="52"/>
  <c r="I36" i="52"/>
  <c r="G36" i="52"/>
  <c r="F36" i="52"/>
  <c r="E36" i="52"/>
  <c r="D36" i="52"/>
  <c r="C36" i="52"/>
  <c r="V35" i="52"/>
  <c r="W35" i="52" s="1"/>
  <c r="T35" i="52"/>
  <c r="U35" i="52" s="1"/>
  <c r="R35" i="52"/>
  <c r="F35" i="52" s="1"/>
  <c r="P35" i="52"/>
  <c r="Q35" i="52" s="1"/>
  <c r="N35" i="52"/>
  <c r="O35" i="52" s="1"/>
  <c r="L35" i="52"/>
  <c r="M35" i="52" s="1"/>
  <c r="J35" i="52"/>
  <c r="K35" i="52" s="1"/>
  <c r="H35" i="52"/>
  <c r="I35" i="52" s="1"/>
  <c r="W34" i="52"/>
  <c r="U34" i="52"/>
  <c r="S34" i="52"/>
  <c r="Q34" i="52"/>
  <c r="O34" i="52"/>
  <c r="M34" i="52"/>
  <c r="K34" i="52"/>
  <c r="I34" i="52"/>
  <c r="G34" i="52"/>
  <c r="F34" i="52"/>
  <c r="D34" i="52"/>
  <c r="E34" i="52" s="1"/>
  <c r="C34" i="52"/>
  <c r="W33" i="52"/>
  <c r="U33" i="52"/>
  <c r="S33" i="52"/>
  <c r="Q33" i="52"/>
  <c r="O33" i="52"/>
  <c r="M33" i="52"/>
  <c r="K33" i="52"/>
  <c r="I33" i="52"/>
  <c r="F33" i="52"/>
  <c r="D33" i="52"/>
  <c r="E33" i="52" s="1"/>
  <c r="V32" i="52"/>
  <c r="W32" i="52" s="1"/>
  <c r="T32" i="52"/>
  <c r="U32" i="52" s="1"/>
  <c r="R32" i="52"/>
  <c r="P32" i="52"/>
  <c r="Q32" i="52" s="1"/>
  <c r="N32" i="52"/>
  <c r="O32" i="52" s="1"/>
  <c r="L32" i="52"/>
  <c r="M32" i="52" s="1"/>
  <c r="K32" i="52"/>
  <c r="J32" i="52"/>
  <c r="I32" i="52"/>
  <c r="H32" i="52"/>
  <c r="W31" i="52"/>
  <c r="U31" i="52"/>
  <c r="S31" i="52"/>
  <c r="Q31" i="52"/>
  <c r="O31" i="52"/>
  <c r="M31" i="52"/>
  <c r="K31" i="52"/>
  <c r="I31" i="52"/>
  <c r="F31" i="52"/>
  <c r="G31" i="52" s="1"/>
  <c r="D31" i="52"/>
  <c r="E31" i="52" s="1"/>
  <c r="W30" i="52"/>
  <c r="U30" i="52"/>
  <c r="S30" i="52"/>
  <c r="Q30" i="52"/>
  <c r="O30" i="52"/>
  <c r="M30" i="52"/>
  <c r="K30" i="52"/>
  <c r="I30" i="52"/>
  <c r="F30" i="52"/>
  <c r="G30" i="52" s="1"/>
  <c r="E30" i="52"/>
  <c r="D30" i="52"/>
  <c r="W29" i="52"/>
  <c r="U29" i="52"/>
  <c r="S29" i="52"/>
  <c r="Q29" i="52"/>
  <c r="O29" i="52"/>
  <c r="M29" i="52"/>
  <c r="K29" i="52"/>
  <c r="I29" i="52"/>
  <c r="G29" i="52"/>
  <c r="F29" i="52"/>
  <c r="D29" i="52"/>
  <c r="E29" i="52" s="1"/>
  <c r="C29" i="52"/>
  <c r="W28" i="52"/>
  <c r="U28" i="52"/>
  <c r="S28" i="52"/>
  <c r="Q28" i="52"/>
  <c r="O28" i="52"/>
  <c r="M28" i="52"/>
  <c r="K28" i="52"/>
  <c r="I28" i="52"/>
  <c r="F28" i="52"/>
  <c r="G28" i="52" s="1"/>
  <c r="D28" i="52"/>
  <c r="C28" i="52" s="1"/>
  <c r="V27" i="52"/>
  <c r="W27" i="52" s="1"/>
  <c r="T27" i="52"/>
  <c r="U27" i="52" s="1"/>
  <c r="R27" i="52"/>
  <c r="S27" i="52" s="1"/>
  <c r="P27" i="52"/>
  <c r="Q27" i="52" s="1"/>
  <c r="N27" i="52"/>
  <c r="O27" i="52" s="1"/>
  <c r="L27" i="52"/>
  <c r="M27" i="52" s="1"/>
  <c r="J27" i="52"/>
  <c r="F27" i="52" s="1"/>
  <c r="G27" i="52" s="1"/>
  <c r="I27" i="52"/>
  <c r="H27" i="52"/>
  <c r="D27" i="52"/>
  <c r="W26" i="52"/>
  <c r="U26" i="52"/>
  <c r="S26" i="52"/>
  <c r="Q26" i="52"/>
  <c r="O26" i="52"/>
  <c r="M26" i="52"/>
  <c r="K26" i="52"/>
  <c r="I26" i="52"/>
  <c r="F26" i="52"/>
  <c r="C26" i="52" s="1"/>
  <c r="D26" i="52"/>
  <c r="E26" i="52" s="1"/>
  <c r="W25" i="52"/>
  <c r="U25" i="52"/>
  <c r="S25" i="52"/>
  <c r="Q25" i="52"/>
  <c r="O25" i="52"/>
  <c r="M25" i="52"/>
  <c r="K25" i="52"/>
  <c r="I25" i="52"/>
  <c r="F25" i="52"/>
  <c r="G25" i="52" s="1"/>
  <c r="D25" i="52"/>
  <c r="E25" i="52" s="1"/>
  <c r="C25" i="52"/>
  <c r="W24" i="52"/>
  <c r="U24" i="52"/>
  <c r="S24" i="52"/>
  <c r="Q24" i="52"/>
  <c r="O24" i="52"/>
  <c r="M24" i="52"/>
  <c r="K24" i="52"/>
  <c r="I24" i="52"/>
  <c r="F24" i="52"/>
  <c r="G24" i="52" s="1"/>
  <c r="D24" i="52"/>
  <c r="E24" i="52" s="1"/>
  <c r="C24" i="52"/>
  <c r="V23" i="52"/>
  <c r="V22" i="52" s="1"/>
  <c r="W22" i="52" s="1"/>
  <c r="U23" i="52"/>
  <c r="T23" i="52"/>
  <c r="T22" i="52" s="1"/>
  <c r="U22" i="52" s="1"/>
  <c r="R23" i="52"/>
  <c r="S23" i="52" s="1"/>
  <c r="P23" i="52"/>
  <c r="Q23" i="52" s="1"/>
  <c r="N23" i="52"/>
  <c r="O23" i="52" s="1"/>
  <c r="L23" i="52"/>
  <c r="M23" i="52" s="1"/>
  <c r="J23" i="52"/>
  <c r="K23" i="52" s="1"/>
  <c r="H23" i="52"/>
  <c r="D23" i="52" s="1"/>
  <c r="F23" i="52"/>
  <c r="N22" i="52"/>
  <c r="O22" i="52" s="1"/>
  <c r="L22" i="52"/>
  <c r="M22" i="52" s="1"/>
  <c r="J22" i="52"/>
  <c r="W21" i="52"/>
  <c r="U21" i="52"/>
  <c r="S21" i="52"/>
  <c r="Q21" i="52"/>
  <c r="O21" i="52"/>
  <c r="M21" i="52"/>
  <c r="K21" i="52"/>
  <c r="I21" i="52"/>
  <c r="G21" i="52"/>
  <c r="F21" i="52"/>
  <c r="D21" i="52"/>
  <c r="E21" i="52" s="1"/>
  <c r="C21" i="52"/>
  <c r="W20" i="52"/>
  <c r="U20" i="52"/>
  <c r="S20" i="52"/>
  <c r="Q20" i="52"/>
  <c r="O20" i="52"/>
  <c r="M20" i="52"/>
  <c r="K20" i="52"/>
  <c r="I20" i="52"/>
  <c r="F20" i="52"/>
  <c r="G20" i="52" s="1"/>
  <c r="D20" i="52"/>
  <c r="C20" i="52" s="1"/>
  <c r="W19" i="52"/>
  <c r="U19" i="52"/>
  <c r="S19" i="52"/>
  <c r="Q19" i="52"/>
  <c r="O19" i="52"/>
  <c r="M19" i="52"/>
  <c r="K19" i="52"/>
  <c r="I19" i="52"/>
  <c r="F19" i="52"/>
  <c r="D19" i="52"/>
  <c r="E19" i="52" s="1"/>
  <c r="C19" i="52"/>
  <c r="W18" i="52"/>
  <c r="U18" i="52"/>
  <c r="S18" i="52"/>
  <c r="Q18" i="52"/>
  <c r="O18" i="52"/>
  <c r="M18" i="52"/>
  <c r="K18" i="52"/>
  <c r="I18" i="52"/>
  <c r="G18" i="52"/>
  <c r="F18" i="52"/>
  <c r="D18" i="52"/>
  <c r="E18" i="52" s="1"/>
  <c r="C18" i="52"/>
  <c r="V17" i="52"/>
  <c r="W17" i="52" s="1"/>
  <c r="T17" i="52"/>
  <c r="U17" i="52" s="1"/>
  <c r="R17" i="52"/>
  <c r="P17" i="52"/>
  <c r="Q17" i="52" s="1"/>
  <c r="N17" i="52"/>
  <c r="O17" i="52" s="1"/>
  <c r="L17" i="52"/>
  <c r="M17" i="52" s="1"/>
  <c r="J17" i="52"/>
  <c r="K17" i="52" s="1"/>
  <c r="H17" i="52"/>
  <c r="I17" i="52" s="1"/>
  <c r="W16" i="52"/>
  <c r="U16" i="52"/>
  <c r="S16" i="52"/>
  <c r="Q16" i="52"/>
  <c r="O16" i="52"/>
  <c r="M16" i="52"/>
  <c r="K16" i="52"/>
  <c r="I16" i="52"/>
  <c r="F16" i="52"/>
  <c r="G16" i="52" s="1"/>
  <c r="D16" i="52"/>
  <c r="E16" i="52" s="1"/>
  <c r="C16" i="52"/>
  <c r="W15" i="52"/>
  <c r="U15" i="52"/>
  <c r="S15" i="52"/>
  <c r="Q15" i="52"/>
  <c r="O15" i="52"/>
  <c r="M15" i="52"/>
  <c r="K15" i="52"/>
  <c r="I15" i="52"/>
  <c r="F15" i="52"/>
  <c r="G15" i="52" s="1"/>
  <c r="D15" i="52"/>
  <c r="E15" i="52" s="1"/>
  <c r="W14" i="52"/>
  <c r="U14" i="52"/>
  <c r="S14" i="52"/>
  <c r="Q14" i="52"/>
  <c r="O14" i="52"/>
  <c r="M14" i="52"/>
  <c r="K14" i="52"/>
  <c r="I14" i="52"/>
  <c r="F14" i="52"/>
  <c r="G14" i="52" s="1"/>
  <c r="E14" i="52"/>
  <c r="D14" i="52"/>
  <c r="V13" i="52"/>
  <c r="W13" i="52" s="1"/>
  <c r="T13" i="52"/>
  <c r="U13" i="52" s="1"/>
  <c r="R13" i="52"/>
  <c r="R12" i="52" s="1"/>
  <c r="P13" i="52"/>
  <c r="O13" i="52"/>
  <c r="N13" i="52"/>
  <c r="N12" i="52" s="1"/>
  <c r="L13" i="52"/>
  <c r="M13" i="52" s="1"/>
  <c r="J13" i="52"/>
  <c r="K13" i="52" s="1"/>
  <c r="H13" i="52"/>
  <c r="I13" i="52" s="1"/>
  <c r="V12" i="52"/>
  <c r="V11" i="52" s="1"/>
  <c r="T12" i="52"/>
  <c r="T11" i="52" s="1"/>
  <c r="U11" i="52" s="1"/>
  <c r="H12" i="52"/>
  <c r="E11" i="55" l="1"/>
  <c r="E22" i="54"/>
  <c r="C22" i="54"/>
  <c r="W11" i="54"/>
  <c r="O11" i="54"/>
  <c r="G22" i="54"/>
  <c r="K11" i="54"/>
  <c r="C12" i="54"/>
  <c r="C11" i="54" s="1"/>
  <c r="E12" i="54"/>
  <c r="D11" i="54"/>
  <c r="F11" i="54"/>
  <c r="G11" i="54" s="1"/>
  <c r="G12" i="54"/>
  <c r="S11" i="54"/>
  <c r="E32" i="53"/>
  <c r="C32" i="53"/>
  <c r="G32" i="53"/>
  <c r="J11" i="53"/>
  <c r="K11" i="53" s="1"/>
  <c r="K12" i="53"/>
  <c r="F12" i="53"/>
  <c r="W11" i="53"/>
  <c r="E17" i="53"/>
  <c r="C17" i="53"/>
  <c r="C22" i="53"/>
  <c r="N11" i="53"/>
  <c r="O11" i="53" s="1"/>
  <c r="C13" i="53"/>
  <c r="E13" i="53"/>
  <c r="H11" i="53"/>
  <c r="I12" i="53"/>
  <c r="D12" i="53"/>
  <c r="S11" i="53"/>
  <c r="F22" i="53"/>
  <c r="G22" i="53" s="1"/>
  <c r="E35" i="53"/>
  <c r="C35" i="53"/>
  <c r="P11" i="53"/>
  <c r="Q11" i="53" s="1"/>
  <c r="S41" i="52"/>
  <c r="G40" i="52"/>
  <c r="G33" i="52"/>
  <c r="S32" i="52"/>
  <c r="D32" i="52"/>
  <c r="S17" i="52"/>
  <c r="G19" i="52"/>
  <c r="P12" i="52"/>
  <c r="Q12" i="52" s="1"/>
  <c r="D17" i="52"/>
  <c r="W11" i="52"/>
  <c r="C23" i="52"/>
  <c r="E23" i="52"/>
  <c r="G35" i="52"/>
  <c r="E27" i="52"/>
  <c r="O12" i="52"/>
  <c r="N11" i="52"/>
  <c r="G23" i="52"/>
  <c r="U12" i="52"/>
  <c r="G26" i="52"/>
  <c r="S35" i="52"/>
  <c r="F32" i="52"/>
  <c r="S13" i="52"/>
  <c r="D13" i="52"/>
  <c r="C15" i="52"/>
  <c r="P22" i="52"/>
  <c r="C31" i="52"/>
  <c r="K22" i="52"/>
  <c r="Q13" i="52"/>
  <c r="W23" i="52"/>
  <c r="K27" i="52"/>
  <c r="F17" i="52"/>
  <c r="I23" i="52"/>
  <c r="J12" i="52"/>
  <c r="F13" i="52"/>
  <c r="L12" i="52"/>
  <c r="R22" i="52"/>
  <c r="S22" i="52" s="1"/>
  <c r="C33" i="52"/>
  <c r="C49" i="52"/>
  <c r="E28" i="52"/>
  <c r="G47" i="52"/>
  <c r="W12" i="52"/>
  <c r="D35" i="52"/>
  <c r="I12" i="52"/>
  <c r="C14" i="52"/>
  <c r="C30" i="52"/>
  <c r="D41" i="52"/>
  <c r="C27" i="52"/>
  <c r="C43" i="52"/>
  <c r="G42" i="52"/>
  <c r="C42" i="52"/>
  <c r="E20" i="52"/>
  <c r="G39" i="52"/>
  <c r="H22" i="52"/>
  <c r="W49" i="51"/>
  <c r="U49" i="51"/>
  <c r="S49" i="51"/>
  <c r="Q49" i="51"/>
  <c r="O49" i="51"/>
  <c r="M49" i="51"/>
  <c r="K49" i="51"/>
  <c r="I49" i="51"/>
  <c r="F49" i="51"/>
  <c r="G49" i="51" s="1"/>
  <c r="D49" i="51"/>
  <c r="E49" i="51" s="1"/>
  <c r="W48" i="51"/>
  <c r="U48" i="51"/>
  <c r="S48" i="51"/>
  <c r="Q48" i="51"/>
  <c r="O48" i="51"/>
  <c r="M48" i="51"/>
  <c r="K48" i="51"/>
  <c r="I48" i="51"/>
  <c r="F48" i="51"/>
  <c r="G48" i="51"/>
  <c r="D48" i="51"/>
  <c r="E48" i="51" s="1"/>
  <c r="W47" i="51"/>
  <c r="U47" i="51"/>
  <c r="S47" i="51"/>
  <c r="Q47" i="51"/>
  <c r="O47" i="51"/>
  <c r="M47" i="51"/>
  <c r="K47" i="51"/>
  <c r="I47" i="51"/>
  <c r="F47" i="51"/>
  <c r="G47" i="51" s="1"/>
  <c r="D47" i="51"/>
  <c r="E47" i="51" s="1"/>
  <c r="W46" i="51"/>
  <c r="U46" i="51"/>
  <c r="S46" i="51"/>
  <c r="Q46" i="51"/>
  <c r="O46" i="51"/>
  <c r="M46" i="51"/>
  <c r="K46" i="51"/>
  <c r="I46" i="51"/>
  <c r="F46" i="51"/>
  <c r="G46" i="51" s="1"/>
  <c r="D46" i="51"/>
  <c r="E46" i="51"/>
  <c r="W45" i="51"/>
  <c r="U45" i="51"/>
  <c r="S45" i="51"/>
  <c r="Q45" i="51"/>
  <c r="O45" i="51"/>
  <c r="M45" i="51"/>
  <c r="K45" i="51"/>
  <c r="I45" i="51"/>
  <c r="G45" i="51"/>
  <c r="F45" i="51"/>
  <c r="D45" i="51"/>
  <c r="E45" i="51" s="1"/>
  <c r="C45" i="51"/>
  <c r="W44" i="51"/>
  <c r="U44" i="51"/>
  <c r="S44" i="51"/>
  <c r="Q44" i="51"/>
  <c r="O44" i="51"/>
  <c r="M44" i="51"/>
  <c r="K44" i="51"/>
  <c r="I44" i="51"/>
  <c r="F44" i="51"/>
  <c r="D44" i="51"/>
  <c r="G44" i="51" s="1"/>
  <c r="W43" i="51"/>
  <c r="U43" i="51"/>
  <c r="S43" i="51"/>
  <c r="Q43" i="51"/>
  <c r="O43" i="51"/>
  <c r="M43" i="51"/>
  <c r="K43" i="51"/>
  <c r="I43" i="51"/>
  <c r="F43" i="51"/>
  <c r="D43" i="51"/>
  <c r="E43" i="51" s="1"/>
  <c r="W42" i="51"/>
  <c r="U42" i="51"/>
  <c r="S42" i="51"/>
  <c r="Q42" i="51"/>
  <c r="O42" i="51"/>
  <c r="M42" i="51"/>
  <c r="K42" i="51"/>
  <c r="I42" i="51"/>
  <c r="F42" i="51"/>
  <c r="G42" i="51" s="1"/>
  <c r="D42" i="51"/>
  <c r="C42" i="51" s="1"/>
  <c r="V41" i="51"/>
  <c r="W41" i="51" s="1"/>
  <c r="U41" i="51"/>
  <c r="T41" i="51"/>
  <c r="R41" i="51"/>
  <c r="S41" i="51" s="1"/>
  <c r="P41" i="51"/>
  <c r="N41" i="51"/>
  <c r="O41" i="51" s="1"/>
  <c r="L41" i="51"/>
  <c r="M41" i="51" s="1"/>
  <c r="J41" i="51"/>
  <c r="K41" i="51" s="1"/>
  <c r="H41" i="51"/>
  <c r="I41" i="51" s="1"/>
  <c r="W40" i="51"/>
  <c r="U40" i="51"/>
  <c r="S40" i="51"/>
  <c r="Q40" i="51"/>
  <c r="O40" i="51"/>
  <c r="M40" i="51"/>
  <c r="K40" i="51"/>
  <c r="I40" i="51"/>
  <c r="F40" i="51"/>
  <c r="G40" i="51"/>
  <c r="D40" i="51"/>
  <c r="E40" i="51"/>
  <c r="W39" i="51"/>
  <c r="U39" i="51"/>
  <c r="S39" i="51"/>
  <c r="Q39" i="51"/>
  <c r="O39" i="51"/>
  <c r="M39" i="51"/>
  <c r="K39" i="51"/>
  <c r="I39" i="51"/>
  <c r="F39" i="51"/>
  <c r="G39" i="51" s="1"/>
  <c r="D39" i="51"/>
  <c r="E39" i="51" s="1"/>
  <c r="W38" i="51"/>
  <c r="U38" i="51"/>
  <c r="S38" i="51"/>
  <c r="Q38" i="51"/>
  <c r="O38" i="51"/>
  <c r="M38" i="51"/>
  <c r="K38" i="51"/>
  <c r="I38" i="51"/>
  <c r="F38" i="51"/>
  <c r="G38" i="51" s="1"/>
  <c r="D38" i="51"/>
  <c r="W37" i="51"/>
  <c r="U37" i="51"/>
  <c r="S37" i="51"/>
  <c r="Q37" i="51"/>
  <c r="O37" i="51"/>
  <c r="M37" i="51"/>
  <c r="K37" i="51"/>
  <c r="I37" i="51"/>
  <c r="F37" i="51"/>
  <c r="G37" i="51" s="1"/>
  <c r="D37" i="51"/>
  <c r="E37" i="51" s="1"/>
  <c r="C37" i="51"/>
  <c r="W36" i="51"/>
  <c r="U36" i="51"/>
  <c r="S36" i="51"/>
  <c r="Q36" i="51"/>
  <c r="O36" i="51"/>
  <c r="M36" i="51"/>
  <c r="K36" i="51"/>
  <c r="I36" i="51"/>
  <c r="F36" i="51"/>
  <c r="C36" i="51" s="1"/>
  <c r="E36" i="51"/>
  <c r="D36" i="51"/>
  <c r="V35" i="51"/>
  <c r="W35" i="51" s="1"/>
  <c r="U35" i="51"/>
  <c r="T35" i="51"/>
  <c r="R35" i="51"/>
  <c r="P35" i="51"/>
  <c r="S35" i="51" s="1"/>
  <c r="N35" i="51"/>
  <c r="O35" i="51"/>
  <c r="M35" i="51"/>
  <c r="L35" i="51"/>
  <c r="J35" i="51"/>
  <c r="K35" i="51" s="1"/>
  <c r="H35" i="51"/>
  <c r="I35" i="51" s="1"/>
  <c r="W34" i="51"/>
  <c r="U34" i="51"/>
  <c r="S34" i="51"/>
  <c r="Q34" i="51"/>
  <c r="O34" i="51"/>
  <c r="M34" i="51"/>
  <c r="K34" i="51"/>
  <c r="I34" i="51"/>
  <c r="F34" i="51"/>
  <c r="G34" i="51" s="1"/>
  <c r="D34" i="51"/>
  <c r="D32" i="51" s="1"/>
  <c r="C34" i="51"/>
  <c r="W33" i="51"/>
  <c r="U33" i="51"/>
  <c r="S33" i="51"/>
  <c r="Q33" i="51"/>
  <c r="O33" i="51"/>
  <c r="M33" i="51"/>
  <c r="K33" i="51"/>
  <c r="I33" i="51"/>
  <c r="G33" i="51"/>
  <c r="F33" i="51"/>
  <c r="D33" i="51"/>
  <c r="E33" i="51" s="1"/>
  <c r="V32" i="51"/>
  <c r="T32" i="51"/>
  <c r="W32" i="51"/>
  <c r="R32" i="51"/>
  <c r="S32" i="51"/>
  <c r="P32" i="51"/>
  <c r="N32" i="51"/>
  <c r="O32" i="51"/>
  <c r="L32" i="51"/>
  <c r="M32" i="51" s="1"/>
  <c r="J32" i="51"/>
  <c r="K32" i="51" s="1"/>
  <c r="H32" i="51"/>
  <c r="W31" i="51"/>
  <c r="U31" i="51"/>
  <c r="S31" i="51"/>
  <c r="Q31" i="51"/>
  <c r="O31" i="51"/>
  <c r="M31" i="51"/>
  <c r="K31" i="51"/>
  <c r="I31" i="51"/>
  <c r="F31" i="51"/>
  <c r="G31" i="51" s="1"/>
  <c r="D31" i="51"/>
  <c r="C31" i="51" s="1"/>
  <c r="W30" i="51"/>
  <c r="U30" i="51"/>
  <c r="S30" i="51"/>
  <c r="Q30" i="51"/>
  <c r="O30" i="51"/>
  <c r="M30" i="51"/>
  <c r="K30" i="51"/>
  <c r="I30" i="51"/>
  <c r="F30" i="51"/>
  <c r="G30" i="51"/>
  <c r="D30" i="51"/>
  <c r="E30" i="51" s="1"/>
  <c r="C30" i="51"/>
  <c r="W29" i="51"/>
  <c r="U29" i="51"/>
  <c r="S29" i="51"/>
  <c r="Q29" i="51"/>
  <c r="O29" i="51"/>
  <c r="M29" i="51"/>
  <c r="K29" i="51"/>
  <c r="I29" i="51"/>
  <c r="F29" i="51"/>
  <c r="D29" i="51"/>
  <c r="G29" i="51" s="1"/>
  <c r="W28" i="51"/>
  <c r="U28" i="51"/>
  <c r="S28" i="51"/>
  <c r="Q28" i="51"/>
  <c r="O28" i="51"/>
  <c r="M28" i="51"/>
  <c r="K28" i="51"/>
  <c r="I28" i="51"/>
  <c r="F28" i="51"/>
  <c r="D28" i="51"/>
  <c r="G28" i="51" s="1"/>
  <c r="V27" i="51"/>
  <c r="W27" i="51"/>
  <c r="U27" i="51"/>
  <c r="T27" i="51"/>
  <c r="T22" i="51"/>
  <c r="U22" i="51" s="1"/>
  <c r="R27" i="51"/>
  <c r="S27" i="51" s="1"/>
  <c r="P27" i="51"/>
  <c r="N27" i="51"/>
  <c r="F27" i="51" s="1"/>
  <c r="L27" i="51"/>
  <c r="J27" i="51"/>
  <c r="K27" i="51" s="1"/>
  <c r="H27" i="51"/>
  <c r="D27" i="51" s="1"/>
  <c r="I27" i="51"/>
  <c r="W26" i="51"/>
  <c r="U26" i="51"/>
  <c r="S26" i="51"/>
  <c r="Q26" i="51"/>
  <c r="O26" i="51"/>
  <c r="M26" i="51"/>
  <c r="K26" i="51"/>
  <c r="I26" i="51"/>
  <c r="F26" i="51"/>
  <c r="D26" i="51"/>
  <c r="G26" i="51"/>
  <c r="C26" i="51"/>
  <c r="W25" i="51"/>
  <c r="U25" i="51"/>
  <c r="S25" i="51"/>
  <c r="Q25" i="51"/>
  <c r="O25" i="51"/>
  <c r="M25" i="51"/>
  <c r="K25" i="51"/>
  <c r="I25" i="51"/>
  <c r="G25" i="51"/>
  <c r="F25" i="51"/>
  <c r="D25" i="51"/>
  <c r="E25" i="51" s="1"/>
  <c r="C25" i="51"/>
  <c r="W24" i="51"/>
  <c r="U24" i="51"/>
  <c r="S24" i="51"/>
  <c r="Q24" i="51"/>
  <c r="O24" i="51"/>
  <c r="M24" i="51"/>
  <c r="K24" i="51"/>
  <c r="I24" i="51"/>
  <c r="F24" i="51"/>
  <c r="D24" i="51"/>
  <c r="C24" i="51" s="1"/>
  <c r="W23" i="51"/>
  <c r="V23" i="51"/>
  <c r="T23" i="51"/>
  <c r="U23" i="51"/>
  <c r="R23" i="51"/>
  <c r="S23" i="51" s="1"/>
  <c r="P23" i="51"/>
  <c r="Q23" i="51" s="1"/>
  <c r="N23" i="51"/>
  <c r="L23" i="51"/>
  <c r="L22" i="51" s="1"/>
  <c r="K23" i="51"/>
  <c r="J23" i="51"/>
  <c r="J22" i="51"/>
  <c r="I22" i="51" s="1"/>
  <c r="I23" i="51"/>
  <c r="H23" i="51"/>
  <c r="V22" i="51"/>
  <c r="H22" i="51"/>
  <c r="W21" i="51"/>
  <c r="U21" i="51"/>
  <c r="S21" i="51"/>
  <c r="Q21" i="51"/>
  <c r="O21" i="51"/>
  <c r="M21" i="51"/>
  <c r="K21" i="51"/>
  <c r="I21" i="51"/>
  <c r="F21" i="51"/>
  <c r="D21" i="51"/>
  <c r="G21" i="51" s="1"/>
  <c r="C21" i="51"/>
  <c r="W20" i="51"/>
  <c r="U20" i="51"/>
  <c r="S20" i="51"/>
  <c r="Q20" i="51"/>
  <c r="O20" i="51"/>
  <c r="M20" i="51"/>
  <c r="K20" i="51"/>
  <c r="I20" i="51"/>
  <c r="F20" i="51"/>
  <c r="G20" i="51"/>
  <c r="D20" i="51"/>
  <c r="W19" i="51"/>
  <c r="U19" i="51"/>
  <c r="S19" i="51"/>
  <c r="Q19" i="51"/>
  <c r="O19" i="51"/>
  <c r="M19" i="51"/>
  <c r="K19" i="51"/>
  <c r="I19" i="51"/>
  <c r="F19" i="51"/>
  <c r="G19" i="51" s="1"/>
  <c r="D19" i="51"/>
  <c r="E19" i="51" s="1"/>
  <c r="W18" i="51"/>
  <c r="U18" i="51"/>
  <c r="S18" i="51"/>
  <c r="Q18" i="51"/>
  <c r="O18" i="51"/>
  <c r="M18" i="51"/>
  <c r="K18" i="51"/>
  <c r="I18" i="51"/>
  <c r="G18" i="51"/>
  <c r="F18" i="51"/>
  <c r="E18" i="51"/>
  <c r="D18" i="51"/>
  <c r="C18" i="51"/>
  <c r="V17" i="51"/>
  <c r="W17" i="51" s="1"/>
  <c r="U17" i="51"/>
  <c r="T17" i="51"/>
  <c r="R17" i="51"/>
  <c r="F17" i="51" s="1"/>
  <c r="P17" i="51"/>
  <c r="N17" i="51"/>
  <c r="L17" i="51"/>
  <c r="M17" i="51" s="1"/>
  <c r="J17" i="51"/>
  <c r="H17" i="51"/>
  <c r="D17" i="51" s="1"/>
  <c r="W16" i="51"/>
  <c r="U16" i="51"/>
  <c r="S16" i="51"/>
  <c r="Q16" i="51"/>
  <c r="O16" i="51"/>
  <c r="M16" i="51"/>
  <c r="K16" i="51"/>
  <c r="I16" i="51"/>
  <c r="F16" i="51"/>
  <c r="D16" i="51"/>
  <c r="C16" i="51"/>
  <c r="W15" i="51"/>
  <c r="U15" i="51"/>
  <c r="S15" i="51"/>
  <c r="Q15" i="51"/>
  <c r="O15" i="51"/>
  <c r="M15" i="51"/>
  <c r="K15" i="51"/>
  <c r="I15" i="51"/>
  <c r="G15" i="51"/>
  <c r="F15" i="51"/>
  <c r="D15" i="51"/>
  <c r="E15" i="51" s="1"/>
  <c r="C15" i="51"/>
  <c r="W14" i="51"/>
  <c r="U14" i="51"/>
  <c r="S14" i="51"/>
  <c r="Q14" i="51"/>
  <c r="O14" i="51"/>
  <c r="M14" i="51"/>
  <c r="K14" i="51"/>
  <c r="I14" i="51"/>
  <c r="F14" i="51"/>
  <c r="G14" i="51" s="1"/>
  <c r="D14" i="51"/>
  <c r="C14" i="51"/>
  <c r="V13" i="51"/>
  <c r="T13" i="51"/>
  <c r="W13" i="51" s="1"/>
  <c r="R13" i="51"/>
  <c r="S13" i="51" s="1"/>
  <c r="P13" i="51"/>
  <c r="Q13" i="51" s="1"/>
  <c r="N13" i="51"/>
  <c r="L13" i="51"/>
  <c r="O13" i="51" s="1"/>
  <c r="M13" i="51"/>
  <c r="J13" i="51"/>
  <c r="I13" i="51"/>
  <c r="H13" i="51"/>
  <c r="K13" i="51" s="1"/>
  <c r="P12" i="51"/>
  <c r="W31" i="50"/>
  <c r="U31" i="50"/>
  <c r="S31" i="50"/>
  <c r="Q31" i="50"/>
  <c r="O31" i="50"/>
  <c r="M31" i="50"/>
  <c r="K31" i="50"/>
  <c r="I31" i="50"/>
  <c r="F31" i="50"/>
  <c r="G31" i="50" s="1"/>
  <c r="D31" i="50"/>
  <c r="E31" i="50" s="1"/>
  <c r="W30" i="50"/>
  <c r="U30" i="50"/>
  <c r="S30" i="50"/>
  <c r="Q30" i="50"/>
  <c r="O30" i="50"/>
  <c r="M30" i="50"/>
  <c r="K30" i="50"/>
  <c r="I30" i="50"/>
  <c r="F30" i="50"/>
  <c r="G30" i="50" s="1"/>
  <c r="E30" i="50"/>
  <c r="D30" i="50"/>
  <c r="W29" i="50"/>
  <c r="U29" i="50"/>
  <c r="S29" i="50"/>
  <c r="Q29" i="50"/>
  <c r="O29" i="50"/>
  <c r="M29" i="50"/>
  <c r="K29" i="50"/>
  <c r="I29" i="50"/>
  <c r="F29" i="50"/>
  <c r="G29" i="50" s="1"/>
  <c r="D29" i="50"/>
  <c r="E29" i="50"/>
  <c r="W28" i="50"/>
  <c r="U28" i="50"/>
  <c r="S28" i="50"/>
  <c r="Q28" i="50"/>
  <c r="O28" i="50"/>
  <c r="M28" i="50"/>
  <c r="K28" i="50"/>
  <c r="I28" i="50"/>
  <c r="F28" i="50"/>
  <c r="E28" i="50"/>
  <c r="D28" i="50"/>
  <c r="V27" i="50"/>
  <c r="W27" i="50" s="1"/>
  <c r="T27" i="50"/>
  <c r="U27" i="50"/>
  <c r="R27" i="50"/>
  <c r="S27" i="50" s="1"/>
  <c r="P27" i="50"/>
  <c r="N27" i="50"/>
  <c r="O27" i="50" s="1"/>
  <c r="L27" i="50"/>
  <c r="K27" i="50"/>
  <c r="J27" i="50"/>
  <c r="H27" i="50"/>
  <c r="I27" i="50" s="1"/>
  <c r="W26" i="50"/>
  <c r="U26" i="50"/>
  <c r="S26" i="50"/>
  <c r="Q26" i="50"/>
  <c r="O26" i="50"/>
  <c r="M26" i="50"/>
  <c r="K26" i="50"/>
  <c r="I26" i="50"/>
  <c r="F26" i="50"/>
  <c r="G26" i="50" s="1"/>
  <c r="D26" i="50"/>
  <c r="C26" i="50" s="1"/>
  <c r="W25" i="50"/>
  <c r="U25" i="50"/>
  <c r="S25" i="50"/>
  <c r="Q25" i="50"/>
  <c r="O25" i="50"/>
  <c r="M25" i="50"/>
  <c r="K25" i="50"/>
  <c r="I25" i="50"/>
  <c r="F25" i="50"/>
  <c r="G25" i="50"/>
  <c r="D25" i="50"/>
  <c r="E25" i="50" s="1"/>
  <c r="W24" i="50"/>
  <c r="U24" i="50"/>
  <c r="S24" i="50"/>
  <c r="Q24" i="50"/>
  <c r="O24" i="50"/>
  <c r="M24" i="50"/>
  <c r="K24" i="50"/>
  <c r="I24" i="50"/>
  <c r="F24" i="50"/>
  <c r="G24" i="50" s="1"/>
  <c r="D24" i="50"/>
  <c r="E24" i="50" s="1"/>
  <c r="V23" i="50"/>
  <c r="W23" i="50" s="1"/>
  <c r="T23" i="50"/>
  <c r="U23" i="50"/>
  <c r="R23" i="50"/>
  <c r="R22" i="50" s="1"/>
  <c r="P23" i="50"/>
  <c r="D23" i="50"/>
  <c r="N23" i="50"/>
  <c r="N22" i="50" s="1"/>
  <c r="O22" i="50" s="1"/>
  <c r="O23" i="50"/>
  <c r="L23" i="50"/>
  <c r="M23" i="50" s="1"/>
  <c r="J23" i="50"/>
  <c r="J22" i="50" s="1"/>
  <c r="K23" i="50"/>
  <c r="H23" i="50"/>
  <c r="H22" i="50" s="1"/>
  <c r="F23" i="50"/>
  <c r="L22" i="50"/>
  <c r="W21" i="50"/>
  <c r="U21" i="50"/>
  <c r="S21" i="50"/>
  <c r="Q21" i="50"/>
  <c r="O21" i="50"/>
  <c r="M21" i="50"/>
  <c r="K21" i="50"/>
  <c r="I21" i="50"/>
  <c r="F21" i="50"/>
  <c r="G21" i="50" s="1"/>
  <c r="D21" i="50"/>
  <c r="E21" i="50" s="1"/>
  <c r="W20" i="50"/>
  <c r="U20" i="50"/>
  <c r="S20" i="50"/>
  <c r="Q20" i="50"/>
  <c r="O20" i="50"/>
  <c r="M20" i="50"/>
  <c r="K20" i="50"/>
  <c r="I20" i="50"/>
  <c r="F20" i="50"/>
  <c r="D20" i="50"/>
  <c r="E20" i="50" s="1"/>
  <c r="W19" i="50"/>
  <c r="U19" i="50"/>
  <c r="S19" i="50"/>
  <c r="Q19" i="50"/>
  <c r="O19" i="50"/>
  <c r="M19" i="50"/>
  <c r="K19" i="50"/>
  <c r="I19" i="50"/>
  <c r="F19" i="50"/>
  <c r="D19" i="50"/>
  <c r="G19" i="50" s="1"/>
  <c r="W18" i="50"/>
  <c r="U18" i="50"/>
  <c r="S18" i="50"/>
  <c r="Q18" i="50"/>
  <c r="O18" i="50"/>
  <c r="M18" i="50"/>
  <c r="K18" i="50"/>
  <c r="I18" i="50"/>
  <c r="F18" i="50"/>
  <c r="G18" i="50"/>
  <c r="E18" i="50"/>
  <c r="D18" i="50"/>
  <c r="V17" i="50"/>
  <c r="W17" i="50"/>
  <c r="T17" i="50"/>
  <c r="U17" i="50"/>
  <c r="R17" i="50"/>
  <c r="P17" i="50"/>
  <c r="S17" i="50" s="1"/>
  <c r="Q17" i="50"/>
  <c r="N17" i="50"/>
  <c r="O17" i="50" s="1"/>
  <c r="L17" i="50"/>
  <c r="D17" i="50" s="1"/>
  <c r="J17" i="50"/>
  <c r="H17" i="50"/>
  <c r="K17" i="50" s="1"/>
  <c r="W16" i="50"/>
  <c r="U16" i="50"/>
  <c r="S16" i="50"/>
  <c r="Q16" i="50"/>
  <c r="O16" i="50"/>
  <c r="M16" i="50"/>
  <c r="K16" i="50"/>
  <c r="I16" i="50"/>
  <c r="F16" i="50"/>
  <c r="G16" i="50" s="1"/>
  <c r="D16" i="50"/>
  <c r="W15" i="50"/>
  <c r="U15" i="50"/>
  <c r="S15" i="50"/>
  <c r="Q15" i="50"/>
  <c r="O15" i="50"/>
  <c r="M15" i="50"/>
  <c r="K15" i="50"/>
  <c r="I15" i="50"/>
  <c r="F15" i="50"/>
  <c r="G15" i="50"/>
  <c r="D15" i="50"/>
  <c r="E15" i="50" s="1"/>
  <c r="W14" i="50"/>
  <c r="U14" i="50"/>
  <c r="S14" i="50"/>
  <c r="Q14" i="50"/>
  <c r="O14" i="50"/>
  <c r="M14" i="50"/>
  <c r="K14" i="50"/>
  <c r="I14" i="50"/>
  <c r="F14" i="50"/>
  <c r="G14" i="50"/>
  <c r="D14" i="50"/>
  <c r="E14" i="50" s="1"/>
  <c r="C14" i="50"/>
  <c r="V13" i="50"/>
  <c r="W13" i="50" s="1"/>
  <c r="T13" i="50"/>
  <c r="U13" i="50"/>
  <c r="R13" i="50"/>
  <c r="R12" i="50" s="1"/>
  <c r="P13" i="50"/>
  <c r="Q13" i="50"/>
  <c r="N13" i="50"/>
  <c r="L13" i="50"/>
  <c r="O13" i="50" s="1"/>
  <c r="J13" i="50"/>
  <c r="K13" i="50" s="1"/>
  <c r="H13" i="50"/>
  <c r="I13" i="50"/>
  <c r="V12" i="50"/>
  <c r="H12" i="50"/>
  <c r="W31" i="49"/>
  <c r="U31" i="49"/>
  <c r="S31" i="49"/>
  <c r="Q31" i="49"/>
  <c r="O31" i="49"/>
  <c r="M31" i="49"/>
  <c r="K31" i="49"/>
  <c r="I31" i="49"/>
  <c r="F31" i="49"/>
  <c r="G31" i="49" s="1"/>
  <c r="D31" i="49"/>
  <c r="E31" i="49" s="1"/>
  <c r="W30" i="49"/>
  <c r="U30" i="49"/>
  <c r="S30" i="49"/>
  <c r="Q30" i="49"/>
  <c r="O30" i="49"/>
  <c r="M30" i="49"/>
  <c r="K30" i="49"/>
  <c r="I30" i="49"/>
  <c r="F30" i="49"/>
  <c r="G30" i="49"/>
  <c r="D30" i="49"/>
  <c r="E30" i="49"/>
  <c r="W29" i="49"/>
  <c r="U29" i="49"/>
  <c r="S29" i="49"/>
  <c r="Q29" i="49"/>
  <c r="O29" i="49"/>
  <c r="M29" i="49"/>
  <c r="K29" i="49"/>
  <c r="I29" i="49"/>
  <c r="F29" i="49"/>
  <c r="G29" i="49" s="1"/>
  <c r="D29" i="49"/>
  <c r="W28" i="49"/>
  <c r="U28" i="49"/>
  <c r="S28" i="49"/>
  <c r="Q28" i="49"/>
  <c r="O28" i="49"/>
  <c r="M28" i="49"/>
  <c r="K28" i="49"/>
  <c r="I28" i="49"/>
  <c r="F28" i="49"/>
  <c r="G28" i="49" s="1"/>
  <c r="D28" i="49"/>
  <c r="E28" i="49" s="1"/>
  <c r="V27" i="49"/>
  <c r="W27" i="49" s="1"/>
  <c r="U27" i="49"/>
  <c r="T27" i="49"/>
  <c r="R27" i="49"/>
  <c r="S27" i="49" s="1"/>
  <c r="P27" i="49"/>
  <c r="N27" i="49"/>
  <c r="L27" i="49"/>
  <c r="J27" i="49"/>
  <c r="K27" i="49" s="1"/>
  <c r="H27" i="49"/>
  <c r="I27" i="49" s="1"/>
  <c r="D27" i="49"/>
  <c r="W26" i="49"/>
  <c r="U26" i="49"/>
  <c r="S26" i="49"/>
  <c r="Q26" i="49"/>
  <c r="O26" i="49"/>
  <c r="M26" i="49"/>
  <c r="K26" i="49"/>
  <c r="I26" i="49"/>
  <c r="F26" i="49"/>
  <c r="C26" i="49" s="1"/>
  <c r="G26" i="49"/>
  <c r="D26" i="49"/>
  <c r="W25" i="49"/>
  <c r="U25" i="49"/>
  <c r="S25" i="49"/>
  <c r="Q25" i="49"/>
  <c r="O25" i="49"/>
  <c r="M25" i="49"/>
  <c r="K25" i="49"/>
  <c r="I25" i="49"/>
  <c r="F25" i="49"/>
  <c r="D25" i="49"/>
  <c r="C25" i="49" s="1"/>
  <c r="W24" i="49"/>
  <c r="U24" i="49"/>
  <c r="S24" i="49"/>
  <c r="Q24" i="49"/>
  <c r="O24" i="49"/>
  <c r="M24" i="49"/>
  <c r="K24" i="49"/>
  <c r="I24" i="49"/>
  <c r="F24" i="49"/>
  <c r="D24" i="49"/>
  <c r="G24" i="49" s="1"/>
  <c r="V23" i="49"/>
  <c r="W23" i="49"/>
  <c r="T23" i="49"/>
  <c r="U23" i="49" s="1"/>
  <c r="T22" i="49"/>
  <c r="U22" i="49" s="1"/>
  <c r="R23" i="49"/>
  <c r="P23" i="49"/>
  <c r="Q23" i="49" s="1"/>
  <c r="S23" i="49"/>
  <c r="N23" i="49"/>
  <c r="O23" i="49" s="1"/>
  <c r="L23" i="49"/>
  <c r="L22" i="49" s="1"/>
  <c r="J23" i="49"/>
  <c r="J22" i="49" s="1"/>
  <c r="H23" i="49"/>
  <c r="D23" i="49" s="1"/>
  <c r="R22" i="49"/>
  <c r="W21" i="49"/>
  <c r="U21" i="49"/>
  <c r="S21" i="49"/>
  <c r="Q21" i="49"/>
  <c r="O21" i="49"/>
  <c r="M21" i="49"/>
  <c r="K21" i="49"/>
  <c r="I21" i="49"/>
  <c r="G21" i="49"/>
  <c r="F21" i="49"/>
  <c r="D21" i="49"/>
  <c r="E21" i="49" s="1"/>
  <c r="W20" i="49"/>
  <c r="U20" i="49"/>
  <c r="S20" i="49"/>
  <c r="Q20" i="49"/>
  <c r="O20" i="49"/>
  <c r="M20" i="49"/>
  <c r="K20" i="49"/>
  <c r="I20" i="49"/>
  <c r="F20" i="49"/>
  <c r="G20" i="49" s="1"/>
  <c r="D20" i="49"/>
  <c r="E20" i="49" s="1"/>
  <c r="W19" i="49"/>
  <c r="U19" i="49"/>
  <c r="S19" i="49"/>
  <c r="Q19" i="49"/>
  <c r="O19" i="49"/>
  <c r="M19" i="49"/>
  <c r="K19" i="49"/>
  <c r="I19" i="49"/>
  <c r="F19" i="49"/>
  <c r="D19" i="49"/>
  <c r="C19" i="49" s="1"/>
  <c r="W18" i="49"/>
  <c r="U18" i="49"/>
  <c r="S18" i="49"/>
  <c r="Q18" i="49"/>
  <c r="O18" i="49"/>
  <c r="M18" i="49"/>
  <c r="K18" i="49"/>
  <c r="I18" i="49"/>
  <c r="F18" i="49"/>
  <c r="D18" i="49"/>
  <c r="G18" i="49" s="1"/>
  <c r="C18" i="49"/>
  <c r="V17" i="49"/>
  <c r="W17" i="49"/>
  <c r="T17" i="49"/>
  <c r="U17" i="49"/>
  <c r="R17" i="49"/>
  <c r="F17" i="49" s="1"/>
  <c r="P17" i="49"/>
  <c r="Q17" i="49" s="1"/>
  <c r="O17" i="49"/>
  <c r="N17" i="49"/>
  <c r="L17" i="49"/>
  <c r="M17" i="49" s="1"/>
  <c r="J17" i="49"/>
  <c r="K17" i="49" s="1"/>
  <c r="H17" i="49"/>
  <c r="H12" i="49" s="1"/>
  <c r="D17" i="49"/>
  <c r="W16" i="49"/>
  <c r="U16" i="49"/>
  <c r="S16" i="49"/>
  <c r="Q16" i="49"/>
  <c r="O16" i="49"/>
  <c r="M16" i="49"/>
  <c r="K16" i="49"/>
  <c r="I16" i="49"/>
  <c r="F16" i="49"/>
  <c r="G16" i="49" s="1"/>
  <c r="D16" i="49"/>
  <c r="E16" i="49"/>
  <c r="C16" i="49"/>
  <c r="W15" i="49"/>
  <c r="U15" i="49"/>
  <c r="S15" i="49"/>
  <c r="Q15" i="49"/>
  <c r="O15" i="49"/>
  <c r="M15" i="49"/>
  <c r="K15" i="49"/>
  <c r="I15" i="49"/>
  <c r="F15" i="49"/>
  <c r="G15" i="49" s="1"/>
  <c r="D15" i="49"/>
  <c r="W14" i="49"/>
  <c r="U14" i="49"/>
  <c r="S14" i="49"/>
  <c r="Q14" i="49"/>
  <c r="O14" i="49"/>
  <c r="M14" i="49"/>
  <c r="K14" i="49"/>
  <c r="I14" i="49"/>
  <c r="F14" i="49"/>
  <c r="D14" i="49"/>
  <c r="G14" i="49" s="1"/>
  <c r="V13" i="49"/>
  <c r="V12" i="49"/>
  <c r="U13" i="49"/>
  <c r="T13" i="49"/>
  <c r="R13" i="49"/>
  <c r="P13" i="49"/>
  <c r="Q13" i="49"/>
  <c r="O13" i="49"/>
  <c r="N13" i="49"/>
  <c r="N12" i="49"/>
  <c r="L13" i="49"/>
  <c r="L12" i="49" s="1"/>
  <c r="M13" i="49"/>
  <c r="J13" i="49"/>
  <c r="K13" i="49" s="1"/>
  <c r="H13" i="49"/>
  <c r="T12" i="49"/>
  <c r="U12" i="49" s="1"/>
  <c r="W31" i="47"/>
  <c r="U31" i="47"/>
  <c r="S31" i="47"/>
  <c r="Q31" i="47"/>
  <c r="O31" i="47"/>
  <c r="M31" i="47"/>
  <c r="K31" i="47"/>
  <c r="I31" i="47"/>
  <c r="F31" i="47"/>
  <c r="G31" i="47"/>
  <c r="D31" i="47"/>
  <c r="E31" i="47" s="1"/>
  <c r="C31" i="47"/>
  <c r="W30" i="47"/>
  <c r="U30" i="47"/>
  <c r="S30" i="47"/>
  <c r="Q30" i="47"/>
  <c r="O30" i="47"/>
  <c r="M30" i="47"/>
  <c r="K30" i="47"/>
  <c r="I30" i="47"/>
  <c r="F30" i="47"/>
  <c r="G30" i="47" s="1"/>
  <c r="D30" i="47"/>
  <c r="E30" i="47" s="1"/>
  <c r="W29" i="47"/>
  <c r="U29" i="47"/>
  <c r="S29" i="47"/>
  <c r="Q29" i="47"/>
  <c r="O29" i="47"/>
  <c r="M29" i="47"/>
  <c r="K29" i="47"/>
  <c r="I29" i="47"/>
  <c r="F29" i="47"/>
  <c r="G29" i="47" s="1"/>
  <c r="E29" i="47"/>
  <c r="D29" i="47"/>
  <c r="C29" i="47"/>
  <c r="W28" i="47"/>
  <c r="U28" i="47"/>
  <c r="S28" i="47"/>
  <c r="Q28" i="47"/>
  <c r="O28" i="47"/>
  <c r="M28" i="47"/>
  <c r="K28" i="47"/>
  <c r="I28" i="47"/>
  <c r="F28" i="47"/>
  <c r="G28" i="47" s="1"/>
  <c r="D28" i="47"/>
  <c r="E28" i="47" s="1"/>
  <c r="V27" i="47"/>
  <c r="W27" i="47" s="1"/>
  <c r="T27" i="47"/>
  <c r="U27" i="47"/>
  <c r="R27" i="47"/>
  <c r="P27" i="47"/>
  <c r="D27" i="47" s="1"/>
  <c r="Q27" i="47"/>
  <c r="N27" i="47"/>
  <c r="L27" i="47"/>
  <c r="O27" i="47"/>
  <c r="K27" i="47"/>
  <c r="J27" i="47"/>
  <c r="I27" i="47"/>
  <c r="H27" i="47"/>
  <c r="W26" i="47"/>
  <c r="U26" i="47"/>
  <c r="S26" i="47"/>
  <c r="Q26" i="47"/>
  <c r="O26" i="47"/>
  <c r="M26" i="47"/>
  <c r="K26" i="47"/>
  <c r="I26" i="47"/>
  <c r="F26" i="47"/>
  <c r="G26" i="47"/>
  <c r="D26" i="47"/>
  <c r="C26" i="47" s="1"/>
  <c r="W25" i="47"/>
  <c r="U25" i="47"/>
  <c r="S25" i="47"/>
  <c r="Q25" i="47"/>
  <c r="O25" i="47"/>
  <c r="M25" i="47"/>
  <c r="K25" i="47"/>
  <c r="I25" i="47"/>
  <c r="F25" i="47"/>
  <c r="D25" i="47"/>
  <c r="C25" i="47" s="1"/>
  <c r="W24" i="47"/>
  <c r="U24" i="47"/>
  <c r="S24" i="47"/>
  <c r="Q24" i="47"/>
  <c r="O24" i="47"/>
  <c r="M24" i="47"/>
  <c r="K24" i="47"/>
  <c r="I24" i="47"/>
  <c r="F24" i="47"/>
  <c r="G24" i="47" s="1"/>
  <c r="D24" i="47"/>
  <c r="C24" i="47" s="1"/>
  <c r="V23" i="47"/>
  <c r="W23" i="47"/>
  <c r="U23" i="47"/>
  <c r="T23" i="47"/>
  <c r="T22" i="47" s="1"/>
  <c r="U22" i="47" s="1"/>
  <c r="R23" i="47"/>
  <c r="S23" i="47" s="1"/>
  <c r="P23" i="47"/>
  <c r="N23" i="47"/>
  <c r="F23" i="47" s="1"/>
  <c r="L23" i="47"/>
  <c r="L22" i="47"/>
  <c r="J23" i="47"/>
  <c r="J22" i="47" s="1"/>
  <c r="H23" i="47"/>
  <c r="D23" i="47" s="1"/>
  <c r="R22" i="47"/>
  <c r="W21" i="47"/>
  <c r="U21" i="47"/>
  <c r="S21" i="47"/>
  <c r="Q21" i="47"/>
  <c r="O21" i="47"/>
  <c r="M21" i="47"/>
  <c r="K21" i="47"/>
  <c r="I21" i="47"/>
  <c r="F21" i="47"/>
  <c r="G21" i="47" s="1"/>
  <c r="E21" i="47"/>
  <c r="D21" i="47"/>
  <c r="W20" i="47"/>
  <c r="U20" i="47"/>
  <c r="S20" i="47"/>
  <c r="Q20" i="47"/>
  <c r="O20" i="47"/>
  <c r="M20" i="47"/>
  <c r="K20" i="47"/>
  <c r="I20" i="47"/>
  <c r="F20" i="47"/>
  <c r="D20" i="47"/>
  <c r="G20" i="47" s="1"/>
  <c r="W19" i="47"/>
  <c r="U19" i="47"/>
  <c r="S19" i="47"/>
  <c r="Q19" i="47"/>
  <c r="O19" i="47"/>
  <c r="M19" i="47"/>
  <c r="K19" i="47"/>
  <c r="I19" i="47"/>
  <c r="F19" i="47"/>
  <c r="D19" i="47"/>
  <c r="C19" i="47" s="1"/>
  <c r="W18" i="47"/>
  <c r="U18" i="47"/>
  <c r="S18" i="47"/>
  <c r="Q18" i="47"/>
  <c r="O18" i="47"/>
  <c r="M18" i="47"/>
  <c r="K18" i="47"/>
  <c r="I18" i="47"/>
  <c r="F18" i="47"/>
  <c r="G18" i="47" s="1"/>
  <c r="D18" i="47"/>
  <c r="E18" i="47" s="1"/>
  <c r="T17" i="47"/>
  <c r="R17" i="47"/>
  <c r="R12" i="47" s="1"/>
  <c r="P17" i="47"/>
  <c r="Q17" i="47" s="1"/>
  <c r="N17" i="47"/>
  <c r="O17" i="47" s="1"/>
  <c r="L17" i="47"/>
  <c r="J17" i="47"/>
  <c r="H17" i="47"/>
  <c r="D17" i="47" s="1"/>
  <c r="K17" i="47"/>
  <c r="W16" i="47"/>
  <c r="U16" i="47"/>
  <c r="S16" i="47"/>
  <c r="Q16" i="47"/>
  <c r="O16" i="47"/>
  <c r="M16" i="47"/>
  <c r="K16" i="47"/>
  <c r="I16" i="47"/>
  <c r="F16" i="47"/>
  <c r="G16" i="47"/>
  <c r="D16" i="47"/>
  <c r="E16" i="47"/>
  <c r="W15" i="47"/>
  <c r="U15" i="47"/>
  <c r="S15" i="47"/>
  <c r="Q15" i="47"/>
  <c r="O15" i="47"/>
  <c r="M15" i="47"/>
  <c r="K15" i="47"/>
  <c r="I15" i="47"/>
  <c r="F15" i="47"/>
  <c r="D15" i="47"/>
  <c r="G15" i="47" s="1"/>
  <c r="W14" i="47"/>
  <c r="U14" i="47"/>
  <c r="S14" i="47"/>
  <c r="Q14" i="47"/>
  <c r="O14" i="47"/>
  <c r="M14" i="47"/>
  <c r="K14" i="47"/>
  <c r="I14" i="47"/>
  <c r="F14" i="47"/>
  <c r="D14" i="47"/>
  <c r="G14" i="47" s="1"/>
  <c r="V13" i="47"/>
  <c r="T13" i="47"/>
  <c r="T12" i="47"/>
  <c r="R13" i="47"/>
  <c r="P13" i="47"/>
  <c r="P12" i="47"/>
  <c r="N13" i="47"/>
  <c r="O13" i="47"/>
  <c r="L13" i="47"/>
  <c r="M13" i="47" s="1"/>
  <c r="L12" i="47"/>
  <c r="J13" i="47"/>
  <c r="F13" i="47" s="1"/>
  <c r="H13" i="47"/>
  <c r="H12" i="47" s="1"/>
  <c r="D12" i="47" s="1"/>
  <c r="K13" i="47"/>
  <c r="V12" i="47"/>
  <c r="W31" i="46"/>
  <c r="U31" i="46"/>
  <c r="S31" i="46"/>
  <c r="Q31" i="46"/>
  <c r="O31" i="46"/>
  <c r="M31" i="46"/>
  <c r="K31" i="46"/>
  <c r="I31" i="46"/>
  <c r="G31" i="46"/>
  <c r="F31" i="46"/>
  <c r="E31" i="46" s="1"/>
  <c r="D31" i="46"/>
  <c r="W30" i="46"/>
  <c r="U30" i="46"/>
  <c r="S30" i="46"/>
  <c r="Q30" i="46"/>
  <c r="O30" i="46"/>
  <c r="M30" i="46"/>
  <c r="K30" i="46"/>
  <c r="I30" i="46"/>
  <c r="F30" i="46"/>
  <c r="G30" i="46"/>
  <c r="D30" i="46"/>
  <c r="E30" i="46" s="1"/>
  <c r="W29" i="46"/>
  <c r="U29" i="46"/>
  <c r="S29" i="46"/>
  <c r="Q29" i="46"/>
  <c r="O29" i="46"/>
  <c r="M29" i="46"/>
  <c r="K29" i="46"/>
  <c r="I29" i="46"/>
  <c r="F29" i="46"/>
  <c r="G29" i="46" s="1"/>
  <c r="D29" i="46"/>
  <c r="C29" i="46" s="1"/>
  <c r="W28" i="46"/>
  <c r="U28" i="46"/>
  <c r="S28" i="46"/>
  <c r="Q28" i="46"/>
  <c r="O28" i="46"/>
  <c r="M28" i="46"/>
  <c r="K28" i="46"/>
  <c r="I28" i="46"/>
  <c r="F28" i="46"/>
  <c r="G28" i="46" s="1"/>
  <c r="D28" i="46"/>
  <c r="E28" i="46" s="1"/>
  <c r="V27" i="46"/>
  <c r="W27" i="46" s="1"/>
  <c r="T27" i="46"/>
  <c r="U27" i="46" s="1"/>
  <c r="S27" i="46"/>
  <c r="R27" i="46"/>
  <c r="P27" i="46"/>
  <c r="Q27" i="46"/>
  <c r="N27" i="46"/>
  <c r="L27" i="46"/>
  <c r="M27" i="46" s="1"/>
  <c r="J27" i="46"/>
  <c r="K27" i="46"/>
  <c r="I27" i="46"/>
  <c r="H27" i="46"/>
  <c r="W26" i="46"/>
  <c r="U26" i="46"/>
  <c r="S26" i="46"/>
  <c r="Q26" i="46"/>
  <c r="O26" i="46"/>
  <c r="M26" i="46"/>
  <c r="K26" i="46"/>
  <c r="I26" i="46"/>
  <c r="G26" i="46"/>
  <c r="F26" i="46"/>
  <c r="D26" i="46"/>
  <c r="C26" i="46" s="1"/>
  <c r="E26" i="46"/>
  <c r="W25" i="46"/>
  <c r="U25" i="46"/>
  <c r="S25" i="46"/>
  <c r="Q25" i="46"/>
  <c r="O25" i="46"/>
  <c r="M25" i="46"/>
  <c r="K25" i="46"/>
  <c r="I25" i="46"/>
  <c r="F25" i="46"/>
  <c r="D25" i="46"/>
  <c r="E25" i="46"/>
  <c r="W24" i="46"/>
  <c r="U24" i="46"/>
  <c r="S24" i="46"/>
  <c r="Q24" i="46"/>
  <c r="O24" i="46"/>
  <c r="M24" i="46"/>
  <c r="K24" i="46"/>
  <c r="I24" i="46"/>
  <c r="G24" i="46"/>
  <c r="F24" i="46"/>
  <c r="D24" i="46"/>
  <c r="E24" i="46"/>
  <c r="V23" i="46"/>
  <c r="W23" i="46" s="1"/>
  <c r="T23" i="46"/>
  <c r="D23" i="46" s="1"/>
  <c r="R23" i="46"/>
  <c r="S23" i="46" s="1"/>
  <c r="P23" i="46"/>
  <c r="Q23" i="46" s="1"/>
  <c r="N23" i="46"/>
  <c r="F23" i="46" s="1"/>
  <c r="L23" i="46"/>
  <c r="L22" i="46" s="1"/>
  <c r="J23" i="46"/>
  <c r="H23" i="46"/>
  <c r="I23" i="46" s="1"/>
  <c r="V22" i="46"/>
  <c r="W22" i="46" s="1"/>
  <c r="W21" i="46"/>
  <c r="U21" i="46"/>
  <c r="S21" i="46"/>
  <c r="Q21" i="46"/>
  <c r="O21" i="46"/>
  <c r="M21" i="46"/>
  <c r="K21" i="46"/>
  <c r="I21" i="46"/>
  <c r="F21" i="46"/>
  <c r="G21" i="46" s="1"/>
  <c r="D21" i="46"/>
  <c r="C21" i="46"/>
  <c r="W20" i="46"/>
  <c r="U20" i="46"/>
  <c r="S20" i="46"/>
  <c r="Q20" i="46"/>
  <c r="O20" i="46"/>
  <c r="M20" i="46"/>
  <c r="K20" i="46"/>
  <c r="I20" i="46"/>
  <c r="F20" i="46"/>
  <c r="G20" i="46" s="1"/>
  <c r="D20" i="46"/>
  <c r="E20" i="46" s="1"/>
  <c r="C20" i="46"/>
  <c r="W19" i="46"/>
  <c r="U19" i="46"/>
  <c r="S19" i="46"/>
  <c r="Q19" i="46"/>
  <c r="O19" i="46"/>
  <c r="M19" i="46"/>
  <c r="K19" i="46"/>
  <c r="I19" i="46"/>
  <c r="F19" i="46"/>
  <c r="C19" i="46" s="1"/>
  <c r="E19" i="46"/>
  <c r="D19" i="46"/>
  <c r="G19" i="46"/>
  <c r="W18" i="46"/>
  <c r="U18" i="46"/>
  <c r="S18" i="46"/>
  <c r="Q18" i="46"/>
  <c r="O18" i="46"/>
  <c r="M18" i="46"/>
  <c r="K18" i="46"/>
  <c r="I18" i="46"/>
  <c r="F18" i="46"/>
  <c r="D18" i="46"/>
  <c r="G18" i="46" s="1"/>
  <c r="C18" i="46"/>
  <c r="V17" i="46"/>
  <c r="W17" i="46" s="1"/>
  <c r="T17" i="46"/>
  <c r="U17" i="46"/>
  <c r="R17" i="46"/>
  <c r="S17" i="46" s="1"/>
  <c r="P17" i="46"/>
  <c r="D17" i="46" s="1"/>
  <c r="N17" i="46"/>
  <c r="N12" i="46" s="1"/>
  <c r="L17" i="46"/>
  <c r="J17" i="46"/>
  <c r="K17" i="46"/>
  <c r="H17" i="46"/>
  <c r="W16" i="46"/>
  <c r="U16" i="46"/>
  <c r="S16" i="46"/>
  <c r="Q16" i="46"/>
  <c r="O16" i="46"/>
  <c r="M16" i="46"/>
  <c r="K16" i="46"/>
  <c r="I16" i="46"/>
  <c r="F16" i="46"/>
  <c r="D16" i="46"/>
  <c r="G16" i="46" s="1"/>
  <c r="W15" i="46"/>
  <c r="U15" i="46"/>
  <c r="S15" i="46"/>
  <c r="Q15" i="46"/>
  <c r="O15" i="46"/>
  <c r="M15" i="46"/>
  <c r="K15" i="46"/>
  <c r="I15" i="46"/>
  <c r="F15" i="46"/>
  <c r="G15" i="46" s="1"/>
  <c r="D15" i="46"/>
  <c r="E15" i="46"/>
  <c r="W14" i="46"/>
  <c r="U14" i="46"/>
  <c r="S14" i="46"/>
  <c r="Q14" i="46"/>
  <c r="O14" i="46"/>
  <c r="M14" i="46"/>
  <c r="K14" i="46"/>
  <c r="I14" i="46"/>
  <c r="F14" i="46"/>
  <c r="G14" i="46"/>
  <c r="D14" i="46"/>
  <c r="E14" i="46"/>
  <c r="V13" i="46"/>
  <c r="T13" i="46"/>
  <c r="U13" i="46" s="1"/>
  <c r="R13" i="46"/>
  <c r="R12" i="46" s="1"/>
  <c r="P13" i="46"/>
  <c r="P12" i="46" s="1"/>
  <c r="Q12" i="46" s="1"/>
  <c r="N13" i="46"/>
  <c r="L13" i="46"/>
  <c r="O13" i="46"/>
  <c r="J13" i="46"/>
  <c r="K13" i="46" s="1"/>
  <c r="I13" i="46"/>
  <c r="H13" i="46"/>
  <c r="F13" i="46"/>
  <c r="H12" i="46"/>
  <c r="W31" i="45"/>
  <c r="U31" i="45"/>
  <c r="S31" i="45"/>
  <c r="Q31" i="45"/>
  <c r="O31" i="45"/>
  <c r="M31" i="45"/>
  <c r="K31" i="45"/>
  <c r="I31" i="45"/>
  <c r="F31" i="45"/>
  <c r="G31" i="45" s="1"/>
  <c r="D31" i="45"/>
  <c r="W30" i="45"/>
  <c r="U30" i="45"/>
  <c r="S30" i="45"/>
  <c r="Q30" i="45"/>
  <c r="O30" i="45"/>
  <c r="M30" i="45"/>
  <c r="K30" i="45"/>
  <c r="I30" i="45"/>
  <c r="F30" i="45"/>
  <c r="D30" i="45"/>
  <c r="G30" i="45" s="1"/>
  <c r="W29" i="45"/>
  <c r="U29" i="45"/>
  <c r="S29" i="45"/>
  <c r="Q29" i="45"/>
  <c r="O29" i="45"/>
  <c r="M29" i="45"/>
  <c r="K29" i="45"/>
  <c r="I29" i="45"/>
  <c r="F29" i="45"/>
  <c r="G29" i="45" s="1"/>
  <c r="D29" i="45"/>
  <c r="E29" i="45" s="1"/>
  <c r="W28" i="45"/>
  <c r="U28" i="45"/>
  <c r="S28" i="45"/>
  <c r="Q28" i="45"/>
  <c r="O28" i="45"/>
  <c r="M28" i="45"/>
  <c r="K28" i="45"/>
  <c r="I28" i="45"/>
  <c r="F28" i="45"/>
  <c r="G28" i="45" s="1"/>
  <c r="D28" i="45"/>
  <c r="E28" i="45" s="1"/>
  <c r="V27" i="45"/>
  <c r="W27" i="45"/>
  <c r="U27" i="45"/>
  <c r="T27" i="45"/>
  <c r="S27" i="45"/>
  <c r="R27" i="45"/>
  <c r="P27" i="45"/>
  <c r="Q27" i="45"/>
  <c r="N27" i="45"/>
  <c r="O27" i="45" s="1"/>
  <c r="L27" i="45"/>
  <c r="J27" i="45"/>
  <c r="K27" i="45" s="1"/>
  <c r="H27" i="45"/>
  <c r="I27" i="45"/>
  <c r="W26" i="45"/>
  <c r="U26" i="45"/>
  <c r="S26" i="45"/>
  <c r="Q26" i="45"/>
  <c r="O26" i="45"/>
  <c r="M26" i="45"/>
  <c r="K26" i="45"/>
  <c r="I26" i="45"/>
  <c r="F26" i="45"/>
  <c r="D26" i="45"/>
  <c r="G26" i="45" s="1"/>
  <c r="C26" i="45"/>
  <c r="W25" i="45"/>
  <c r="U25" i="45"/>
  <c r="S25" i="45"/>
  <c r="Q25" i="45"/>
  <c r="O25" i="45"/>
  <c r="M25" i="45"/>
  <c r="K25" i="45"/>
  <c r="I25" i="45"/>
  <c r="F25" i="45"/>
  <c r="E25" i="45"/>
  <c r="D25" i="45"/>
  <c r="C25" i="45"/>
  <c r="W24" i="45"/>
  <c r="U24" i="45"/>
  <c r="S24" i="45"/>
  <c r="Q24" i="45"/>
  <c r="O24" i="45"/>
  <c r="M24" i="45"/>
  <c r="K24" i="45"/>
  <c r="I24" i="45"/>
  <c r="F24" i="45"/>
  <c r="D24" i="45"/>
  <c r="C24" i="45" s="1"/>
  <c r="G24" i="45"/>
  <c r="V23" i="45"/>
  <c r="W23" i="45" s="1"/>
  <c r="T23" i="45"/>
  <c r="U23" i="45"/>
  <c r="R23" i="45"/>
  <c r="S23" i="45" s="1"/>
  <c r="R22" i="45"/>
  <c r="Q23" i="45"/>
  <c r="P23" i="45"/>
  <c r="P22" i="45" s="1"/>
  <c r="Q22" i="45" s="1"/>
  <c r="O23" i="45"/>
  <c r="N23" i="45"/>
  <c r="L23" i="45"/>
  <c r="L22" i="45" s="1"/>
  <c r="M23" i="45"/>
  <c r="J23" i="45"/>
  <c r="H23" i="45"/>
  <c r="K23" i="45" s="1"/>
  <c r="N22" i="45"/>
  <c r="W21" i="45"/>
  <c r="U21" i="45"/>
  <c r="S21" i="45"/>
  <c r="Q21" i="45"/>
  <c r="O21" i="45"/>
  <c r="M21" i="45"/>
  <c r="K21" i="45"/>
  <c r="I21" i="45"/>
  <c r="F21" i="45"/>
  <c r="G21" i="45" s="1"/>
  <c r="D21" i="45"/>
  <c r="W20" i="45"/>
  <c r="U20" i="45"/>
  <c r="S20" i="45"/>
  <c r="Q20" i="45"/>
  <c r="O20" i="45"/>
  <c r="M20" i="45"/>
  <c r="K20" i="45"/>
  <c r="I20" i="45"/>
  <c r="F20" i="45"/>
  <c r="G20" i="45" s="1"/>
  <c r="E20" i="45"/>
  <c r="D20" i="45"/>
  <c r="C20" i="45"/>
  <c r="W19" i="45"/>
  <c r="U19" i="45"/>
  <c r="S19" i="45"/>
  <c r="Q19" i="45"/>
  <c r="O19" i="45"/>
  <c r="M19" i="45"/>
  <c r="K19" i="45"/>
  <c r="I19" i="45"/>
  <c r="F19" i="45"/>
  <c r="G19" i="45"/>
  <c r="D19" i="45"/>
  <c r="C19" i="45" s="1"/>
  <c r="W18" i="45"/>
  <c r="U18" i="45"/>
  <c r="S18" i="45"/>
  <c r="Q18" i="45"/>
  <c r="O18" i="45"/>
  <c r="M18" i="45"/>
  <c r="K18" i="45"/>
  <c r="I18" i="45"/>
  <c r="F18" i="45"/>
  <c r="G18" i="45"/>
  <c r="E18" i="45"/>
  <c r="D18" i="45"/>
  <c r="C18" i="45" s="1"/>
  <c r="V17" i="45"/>
  <c r="T17" i="45"/>
  <c r="U17" i="45" s="1"/>
  <c r="T12" i="45"/>
  <c r="R17" i="45"/>
  <c r="P17" i="45"/>
  <c r="S17" i="45" s="1"/>
  <c r="N17" i="45"/>
  <c r="O17" i="45" s="1"/>
  <c r="L17" i="45"/>
  <c r="M17" i="45" s="1"/>
  <c r="J17" i="45"/>
  <c r="J12" i="45" s="1"/>
  <c r="K17" i="45"/>
  <c r="H17" i="45"/>
  <c r="I17" i="45" s="1"/>
  <c r="D17" i="45"/>
  <c r="W16" i="45"/>
  <c r="U16" i="45"/>
  <c r="S16" i="45"/>
  <c r="Q16" i="45"/>
  <c r="O16" i="45"/>
  <c r="M16" i="45"/>
  <c r="K16" i="45"/>
  <c r="I16" i="45"/>
  <c r="G16" i="45"/>
  <c r="F16" i="45"/>
  <c r="D16" i="45"/>
  <c r="E16" i="45"/>
  <c r="C16" i="45"/>
  <c r="W15" i="45"/>
  <c r="U15" i="45"/>
  <c r="S15" i="45"/>
  <c r="Q15" i="45"/>
  <c r="O15" i="45"/>
  <c r="M15" i="45"/>
  <c r="K15" i="45"/>
  <c r="I15" i="45"/>
  <c r="F15" i="45"/>
  <c r="G15" i="45" s="1"/>
  <c r="D15" i="45"/>
  <c r="W14" i="45"/>
  <c r="U14" i="45"/>
  <c r="S14" i="45"/>
  <c r="Q14" i="45"/>
  <c r="O14" i="45"/>
  <c r="M14" i="45"/>
  <c r="K14" i="45"/>
  <c r="I14" i="45"/>
  <c r="F14" i="45"/>
  <c r="D14" i="45"/>
  <c r="G14" i="45" s="1"/>
  <c r="V13" i="45"/>
  <c r="V12" i="45" s="1"/>
  <c r="W13" i="45"/>
  <c r="T13" i="45"/>
  <c r="U13" i="45"/>
  <c r="R13" i="45"/>
  <c r="P13" i="45"/>
  <c r="P12" i="45" s="1"/>
  <c r="N13" i="45"/>
  <c r="O13" i="45" s="1"/>
  <c r="L13" i="45"/>
  <c r="L12" i="45"/>
  <c r="K13" i="45"/>
  <c r="J13" i="45"/>
  <c r="I13" i="45"/>
  <c r="H13" i="45"/>
  <c r="H12" i="45"/>
  <c r="I12" i="45" s="1"/>
  <c r="W31" i="44"/>
  <c r="U31" i="44"/>
  <c r="S31" i="44"/>
  <c r="Q31" i="44"/>
  <c r="O31" i="44"/>
  <c r="M31" i="44"/>
  <c r="K31" i="44"/>
  <c r="I31" i="44"/>
  <c r="F31" i="44"/>
  <c r="D31" i="44"/>
  <c r="G31" i="44" s="1"/>
  <c r="W30" i="44"/>
  <c r="U30" i="44"/>
  <c r="S30" i="44"/>
  <c r="Q30" i="44"/>
  <c r="O30" i="44"/>
  <c r="M30" i="44"/>
  <c r="K30" i="44"/>
  <c r="I30" i="44"/>
  <c r="F30" i="44"/>
  <c r="D30" i="44"/>
  <c r="G30" i="44"/>
  <c r="W29" i="44"/>
  <c r="U29" i="44"/>
  <c r="S29" i="44"/>
  <c r="Q29" i="44"/>
  <c r="O29" i="44"/>
  <c r="M29" i="44"/>
  <c r="K29" i="44"/>
  <c r="I29" i="44"/>
  <c r="F29" i="44"/>
  <c r="D29" i="44"/>
  <c r="G29" i="44" s="1"/>
  <c r="C29" i="44"/>
  <c r="W28" i="44"/>
  <c r="U28" i="44"/>
  <c r="S28" i="44"/>
  <c r="Q28" i="44"/>
  <c r="O28" i="44"/>
  <c r="M28" i="44"/>
  <c r="K28" i="44"/>
  <c r="I28" i="44"/>
  <c r="F28" i="44"/>
  <c r="G28" i="44"/>
  <c r="D28" i="44"/>
  <c r="E28" i="44"/>
  <c r="V27" i="44"/>
  <c r="W27" i="44" s="1"/>
  <c r="T27" i="44"/>
  <c r="U27" i="44"/>
  <c r="R27" i="44"/>
  <c r="Q27" i="44"/>
  <c r="P27" i="44"/>
  <c r="S27" i="44" s="1"/>
  <c r="N27" i="44"/>
  <c r="O27" i="44" s="1"/>
  <c r="L27" i="44"/>
  <c r="M27" i="44" s="1"/>
  <c r="J27" i="44"/>
  <c r="K27" i="44" s="1"/>
  <c r="H27" i="44"/>
  <c r="I27" i="44" s="1"/>
  <c r="W26" i="44"/>
  <c r="U26" i="44"/>
  <c r="S26" i="44"/>
  <c r="Q26" i="44"/>
  <c r="O26" i="44"/>
  <c r="M26" i="44"/>
  <c r="K26" i="44"/>
  <c r="I26" i="44"/>
  <c r="F26" i="44"/>
  <c r="G26" i="44"/>
  <c r="D26" i="44"/>
  <c r="E26" i="44"/>
  <c r="W25" i="44"/>
  <c r="U25" i="44"/>
  <c r="S25" i="44"/>
  <c r="Q25" i="44"/>
  <c r="O25" i="44"/>
  <c r="M25" i="44"/>
  <c r="K25" i="44"/>
  <c r="I25" i="44"/>
  <c r="F25" i="44"/>
  <c r="G25" i="44"/>
  <c r="E25" i="44"/>
  <c r="D25" i="44"/>
  <c r="C25" i="44"/>
  <c r="W24" i="44"/>
  <c r="U24" i="44"/>
  <c r="S24" i="44"/>
  <c r="Q24" i="44"/>
  <c r="O24" i="44"/>
  <c r="M24" i="44"/>
  <c r="K24" i="44"/>
  <c r="I24" i="44"/>
  <c r="F24" i="44"/>
  <c r="G24" i="44" s="1"/>
  <c r="D24" i="44"/>
  <c r="V23" i="44"/>
  <c r="W23" i="44" s="1"/>
  <c r="U23" i="44"/>
  <c r="T23" i="44"/>
  <c r="R23" i="44"/>
  <c r="S23" i="44" s="1"/>
  <c r="P23" i="44"/>
  <c r="N23" i="44"/>
  <c r="O23" i="44" s="1"/>
  <c r="M23" i="44"/>
  <c r="L23" i="44"/>
  <c r="J23" i="44"/>
  <c r="K23" i="44" s="1"/>
  <c r="H23" i="44"/>
  <c r="I23" i="44" s="1"/>
  <c r="T22" i="44"/>
  <c r="U22" i="44" s="1"/>
  <c r="L22" i="44"/>
  <c r="J22" i="44"/>
  <c r="W21" i="44"/>
  <c r="U21" i="44"/>
  <c r="S21" i="44"/>
  <c r="Q21" i="44"/>
  <c r="O21" i="44"/>
  <c r="M21" i="44"/>
  <c r="K21" i="44"/>
  <c r="I21" i="44"/>
  <c r="F21" i="44"/>
  <c r="D21" i="44"/>
  <c r="G21" i="44" s="1"/>
  <c r="C21" i="44"/>
  <c r="W20" i="44"/>
  <c r="U20" i="44"/>
  <c r="S20" i="44"/>
  <c r="Q20" i="44"/>
  <c r="O20" i="44"/>
  <c r="M20" i="44"/>
  <c r="K20" i="44"/>
  <c r="I20" i="44"/>
  <c r="F20" i="44"/>
  <c r="G20" i="44"/>
  <c r="D20" i="44"/>
  <c r="E20" i="44"/>
  <c r="W19" i="44"/>
  <c r="U19" i="44"/>
  <c r="S19" i="44"/>
  <c r="Q19" i="44"/>
  <c r="O19" i="44"/>
  <c r="M19" i="44"/>
  <c r="K19" i="44"/>
  <c r="I19" i="44"/>
  <c r="F19" i="44"/>
  <c r="G19" i="44" s="1"/>
  <c r="D19" i="44"/>
  <c r="C19" i="44" s="1"/>
  <c r="W18" i="44"/>
  <c r="U18" i="44"/>
  <c r="S18" i="44"/>
  <c r="Q18" i="44"/>
  <c r="O18" i="44"/>
  <c r="M18" i="44"/>
  <c r="K18" i="44"/>
  <c r="I18" i="44"/>
  <c r="F18" i="44"/>
  <c r="G18" i="44"/>
  <c r="D18" i="44"/>
  <c r="C18" i="44" s="1"/>
  <c r="V17" i="44"/>
  <c r="W17" i="44"/>
  <c r="T17" i="44"/>
  <c r="U17" i="44" s="1"/>
  <c r="S17" i="44"/>
  <c r="R17" i="44"/>
  <c r="Q17" i="44"/>
  <c r="P17" i="44"/>
  <c r="N17" i="44"/>
  <c r="O17" i="44"/>
  <c r="M17" i="44"/>
  <c r="L17" i="44"/>
  <c r="D17" i="44" s="1"/>
  <c r="J17" i="44"/>
  <c r="K17" i="44" s="1"/>
  <c r="H17" i="44"/>
  <c r="W16" i="44"/>
  <c r="U16" i="44"/>
  <c r="S16" i="44"/>
  <c r="Q16" i="44"/>
  <c r="O16" i="44"/>
  <c r="M16" i="44"/>
  <c r="K16" i="44"/>
  <c r="I16" i="44"/>
  <c r="F16" i="44"/>
  <c r="G16" i="44" s="1"/>
  <c r="D16" i="44"/>
  <c r="E16" i="44" s="1"/>
  <c r="W15" i="44"/>
  <c r="U15" i="44"/>
  <c r="S15" i="44"/>
  <c r="Q15" i="44"/>
  <c r="O15" i="44"/>
  <c r="M15" i="44"/>
  <c r="K15" i="44"/>
  <c r="I15" i="44"/>
  <c r="F15" i="44"/>
  <c r="G15" i="44" s="1"/>
  <c r="D15" i="44"/>
  <c r="E15" i="44" s="1"/>
  <c r="C15" i="44"/>
  <c r="W14" i="44"/>
  <c r="U14" i="44"/>
  <c r="S14" i="44"/>
  <c r="Q14" i="44"/>
  <c r="O14" i="44"/>
  <c r="M14" i="44"/>
  <c r="K14" i="44"/>
  <c r="I14" i="44"/>
  <c r="F14" i="44"/>
  <c r="D14" i="44"/>
  <c r="G14" i="44"/>
  <c r="V13" i="44"/>
  <c r="W13" i="44" s="1"/>
  <c r="T13" i="44"/>
  <c r="U13" i="44" s="1"/>
  <c r="R13" i="44"/>
  <c r="R12" i="44" s="1"/>
  <c r="S13" i="44"/>
  <c r="P13" i="44"/>
  <c r="Q13" i="44" s="1"/>
  <c r="P12" i="44"/>
  <c r="O13" i="44"/>
  <c r="N13" i="44"/>
  <c r="L13" i="44"/>
  <c r="M13" i="44" s="1"/>
  <c r="J13" i="44"/>
  <c r="K13" i="44"/>
  <c r="H13" i="44"/>
  <c r="I13" i="44" s="1"/>
  <c r="T12" i="44"/>
  <c r="U12" i="44"/>
  <c r="N12" i="44"/>
  <c r="O12" i="44"/>
  <c r="L12" i="44"/>
  <c r="M12" i="44" s="1"/>
  <c r="W31" i="43"/>
  <c r="U31" i="43"/>
  <c r="S31" i="43"/>
  <c r="Q31" i="43"/>
  <c r="O31" i="43"/>
  <c r="M31" i="43"/>
  <c r="K31" i="43"/>
  <c r="I31" i="43"/>
  <c r="F31" i="43"/>
  <c r="D31" i="43"/>
  <c r="G31" i="43" s="1"/>
  <c r="W30" i="43"/>
  <c r="U30" i="43"/>
  <c r="S30" i="43"/>
  <c r="Q30" i="43"/>
  <c r="O30" i="43"/>
  <c r="M30" i="43"/>
  <c r="K30" i="43"/>
  <c r="I30" i="43"/>
  <c r="F30" i="43"/>
  <c r="G30" i="43" s="1"/>
  <c r="D30" i="43"/>
  <c r="E30" i="43" s="1"/>
  <c r="W29" i="43"/>
  <c r="U29" i="43"/>
  <c r="S29" i="43"/>
  <c r="Q29" i="43"/>
  <c r="O29" i="43"/>
  <c r="M29" i="43"/>
  <c r="K29" i="43"/>
  <c r="I29" i="43"/>
  <c r="F29" i="43"/>
  <c r="G29" i="43"/>
  <c r="D29" i="43"/>
  <c r="E29" i="43"/>
  <c r="C29" i="43"/>
  <c r="W28" i="43"/>
  <c r="U28" i="43"/>
  <c r="S28" i="43"/>
  <c r="Q28" i="43"/>
  <c r="O28" i="43"/>
  <c r="M28" i="43"/>
  <c r="K28" i="43"/>
  <c r="I28" i="43"/>
  <c r="G28" i="43"/>
  <c r="F28" i="43"/>
  <c r="D28" i="43"/>
  <c r="E28" i="43" s="1"/>
  <c r="C28" i="43"/>
  <c r="V27" i="43"/>
  <c r="W27" i="43"/>
  <c r="U27" i="43"/>
  <c r="T27" i="43"/>
  <c r="R27" i="43"/>
  <c r="P27" i="43"/>
  <c r="S27" i="43" s="1"/>
  <c r="N27" i="43"/>
  <c r="F27" i="43"/>
  <c r="L27" i="43"/>
  <c r="M27" i="43" s="1"/>
  <c r="J27" i="43"/>
  <c r="K27" i="43" s="1"/>
  <c r="H27" i="43"/>
  <c r="I27" i="43"/>
  <c r="W26" i="43"/>
  <c r="U26" i="43"/>
  <c r="S26" i="43"/>
  <c r="Q26" i="43"/>
  <c r="O26" i="43"/>
  <c r="M26" i="43"/>
  <c r="K26" i="43"/>
  <c r="I26" i="43"/>
  <c r="F26" i="43"/>
  <c r="G26" i="43"/>
  <c r="E26" i="43"/>
  <c r="D26" i="43"/>
  <c r="C26" i="43" s="1"/>
  <c r="W25" i="43"/>
  <c r="U25" i="43"/>
  <c r="S25" i="43"/>
  <c r="Q25" i="43"/>
  <c r="O25" i="43"/>
  <c r="M25" i="43"/>
  <c r="K25" i="43"/>
  <c r="I25" i="43"/>
  <c r="F25" i="43"/>
  <c r="G25" i="43"/>
  <c r="D25" i="43"/>
  <c r="E25" i="43" s="1"/>
  <c r="W24" i="43"/>
  <c r="U24" i="43"/>
  <c r="S24" i="43"/>
  <c r="Q24" i="43"/>
  <c r="O24" i="43"/>
  <c r="M24" i="43"/>
  <c r="K24" i="43"/>
  <c r="I24" i="43"/>
  <c r="F24" i="43"/>
  <c r="G24" i="43"/>
  <c r="D24" i="43"/>
  <c r="E24" i="43"/>
  <c r="C24" i="43"/>
  <c r="V23" i="43"/>
  <c r="W23" i="43" s="1"/>
  <c r="T23" i="43"/>
  <c r="T22" i="43" s="1"/>
  <c r="U22" i="43" s="1"/>
  <c r="U23" i="43"/>
  <c r="R23" i="43"/>
  <c r="R22" i="43" s="1"/>
  <c r="P23" i="43"/>
  <c r="Q23" i="43" s="1"/>
  <c r="N23" i="43"/>
  <c r="O23" i="43" s="1"/>
  <c r="N22" i="43"/>
  <c r="L23" i="43"/>
  <c r="L22" i="43" s="1"/>
  <c r="J23" i="43"/>
  <c r="H23" i="43"/>
  <c r="D23" i="43" s="1"/>
  <c r="V22" i="43"/>
  <c r="W22" i="43" s="1"/>
  <c r="W21" i="43"/>
  <c r="U21" i="43"/>
  <c r="S21" i="43"/>
  <c r="Q21" i="43"/>
  <c r="O21" i="43"/>
  <c r="M21" i="43"/>
  <c r="K21" i="43"/>
  <c r="I21" i="43"/>
  <c r="F21" i="43"/>
  <c r="G21" i="43" s="1"/>
  <c r="D21" i="43"/>
  <c r="E21" i="43"/>
  <c r="W20" i="43"/>
  <c r="U20" i="43"/>
  <c r="S20" i="43"/>
  <c r="Q20" i="43"/>
  <c r="O20" i="43"/>
  <c r="M20" i="43"/>
  <c r="K20" i="43"/>
  <c r="I20" i="43"/>
  <c r="F20" i="43"/>
  <c r="G20" i="43" s="1"/>
  <c r="D20" i="43"/>
  <c r="C20" i="43" s="1"/>
  <c r="E20" i="43"/>
  <c r="W19" i="43"/>
  <c r="U19" i="43"/>
  <c r="S19" i="43"/>
  <c r="Q19" i="43"/>
  <c r="O19" i="43"/>
  <c r="M19" i="43"/>
  <c r="K19" i="43"/>
  <c r="I19" i="43"/>
  <c r="F19" i="43"/>
  <c r="C19" i="43" s="1"/>
  <c r="D19" i="43"/>
  <c r="W18" i="43"/>
  <c r="U18" i="43"/>
  <c r="S18" i="43"/>
  <c r="Q18" i="43"/>
  <c r="O18" i="43"/>
  <c r="M18" i="43"/>
  <c r="K18" i="43"/>
  <c r="I18" i="43"/>
  <c r="F18" i="43"/>
  <c r="D18" i="43"/>
  <c r="G18" i="43" s="1"/>
  <c r="V17" i="43"/>
  <c r="F17" i="43"/>
  <c r="T17" i="43"/>
  <c r="U17" i="43"/>
  <c r="R17" i="43"/>
  <c r="P17" i="43"/>
  <c r="S17" i="43" s="1"/>
  <c r="Q17" i="43"/>
  <c r="N17" i="43"/>
  <c r="O17" i="43" s="1"/>
  <c r="M17" i="43"/>
  <c r="L17" i="43"/>
  <c r="J17" i="43"/>
  <c r="K17" i="43"/>
  <c r="H17" i="43"/>
  <c r="I17" i="43" s="1"/>
  <c r="D17" i="43"/>
  <c r="W16" i="43"/>
  <c r="U16" i="43"/>
  <c r="S16" i="43"/>
  <c r="Q16" i="43"/>
  <c r="O16" i="43"/>
  <c r="M16" i="43"/>
  <c r="K16" i="43"/>
  <c r="I16" i="43"/>
  <c r="F16" i="43"/>
  <c r="G16" i="43" s="1"/>
  <c r="D16" i="43"/>
  <c r="E16" i="43" s="1"/>
  <c r="W15" i="43"/>
  <c r="U15" i="43"/>
  <c r="S15" i="43"/>
  <c r="Q15" i="43"/>
  <c r="O15" i="43"/>
  <c r="M15" i="43"/>
  <c r="K15" i="43"/>
  <c r="I15" i="43"/>
  <c r="F15" i="43"/>
  <c r="D15" i="43"/>
  <c r="G15" i="43" s="1"/>
  <c r="W14" i="43"/>
  <c r="U14" i="43"/>
  <c r="S14" i="43"/>
  <c r="Q14" i="43"/>
  <c r="O14" i="43"/>
  <c r="M14" i="43"/>
  <c r="K14" i="43"/>
  <c r="I14" i="43"/>
  <c r="F14" i="43"/>
  <c r="D14" i="43"/>
  <c r="G14" i="43" s="1"/>
  <c r="E14" i="43"/>
  <c r="V13" i="43"/>
  <c r="V12" i="43" s="1"/>
  <c r="U13" i="43"/>
  <c r="T13" i="43"/>
  <c r="T12" i="43" s="1"/>
  <c r="R13" i="43"/>
  <c r="R12" i="43"/>
  <c r="P13" i="43"/>
  <c r="Q13" i="43"/>
  <c r="N13" i="43"/>
  <c r="O13" i="43" s="1"/>
  <c r="L13" i="43"/>
  <c r="L12" i="43" s="1"/>
  <c r="J13" i="43"/>
  <c r="J12" i="43" s="1"/>
  <c r="H13" i="43"/>
  <c r="K13" i="43" s="1"/>
  <c r="N12" i="43"/>
  <c r="V31" i="42"/>
  <c r="T31" i="42"/>
  <c r="R31" i="42"/>
  <c r="P31" i="42"/>
  <c r="N31" i="42"/>
  <c r="L31" i="42"/>
  <c r="J31" i="42"/>
  <c r="H31" i="42"/>
  <c r="E31" i="42"/>
  <c r="F31" i="42" s="1"/>
  <c r="C31" i="42"/>
  <c r="B31" i="42"/>
  <c r="V30" i="42"/>
  <c r="T30" i="42"/>
  <c r="R30" i="42"/>
  <c r="P30" i="42"/>
  <c r="N30" i="42"/>
  <c r="L30" i="42"/>
  <c r="J30" i="42"/>
  <c r="H30" i="42"/>
  <c r="E30" i="42"/>
  <c r="F30" i="42" s="1"/>
  <c r="C30" i="42"/>
  <c r="D30" i="42"/>
  <c r="V29" i="42"/>
  <c r="T29" i="42"/>
  <c r="R29" i="42"/>
  <c r="P29" i="42"/>
  <c r="N29" i="42"/>
  <c r="L29" i="42"/>
  <c r="J29" i="42"/>
  <c r="H29" i="42"/>
  <c r="E29" i="42"/>
  <c r="C29" i="42"/>
  <c r="F29" i="42" s="1"/>
  <c r="V28" i="42"/>
  <c r="T28" i="42"/>
  <c r="R28" i="42"/>
  <c r="P28" i="42"/>
  <c r="N28" i="42"/>
  <c r="L28" i="42"/>
  <c r="J28" i="42"/>
  <c r="H28" i="42"/>
  <c r="E28" i="42"/>
  <c r="C28" i="42"/>
  <c r="F28" i="42" s="1"/>
  <c r="U27" i="42"/>
  <c r="V27" i="42"/>
  <c r="T27" i="42"/>
  <c r="S27" i="42"/>
  <c r="Q27" i="42"/>
  <c r="O27" i="42"/>
  <c r="R27" i="42" s="1"/>
  <c r="M27" i="42"/>
  <c r="M22" i="42" s="1"/>
  <c r="K27" i="42"/>
  <c r="J27" i="42"/>
  <c r="I27" i="42"/>
  <c r="E27" i="42" s="1"/>
  <c r="G27" i="42"/>
  <c r="H27" i="42"/>
  <c r="V26" i="42"/>
  <c r="T26" i="42"/>
  <c r="R26" i="42"/>
  <c r="P26" i="42"/>
  <c r="N26" i="42"/>
  <c r="L26" i="42"/>
  <c r="J26" i="42"/>
  <c r="H26" i="42"/>
  <c r="E26" i="42"/>
  <c r="C26" i="42"/>
  <c r="F26" i="42" s="1"/>
  <c r="V25" i="42"/>
  <c r="T25" i="42"/>
  <c r="R25" i="42"/>
  <c r="P25" i="42"/>
  <c r="N25" i="42"/>
  <c r="L25" i="42"/>
  <c r="J25" i="42"/>
  <c r="H25" i="42"/>
  <c r="E25" i="42"/>
  <c r="C25" i="42"/>
  <c r="D25" i="42" s="1"/>
  <c r="B25" i="42"/>
  <c r="V24" i="42"/>
  <c r="T24" i="42"/>
  <c r="R24" i="42"/>
  <c r="P24" i="42"/>
  <c r="N24" i="42"/>
  <c r="L24" i="42"/>
  <c r="J24" i="42"/>
  <c r="H24" i="42"/>
  <c r="E24" i="42"/>
  <c r="B24" i="42" s="1"/>
  <c r="F24" i="42"/>
  <c r="C24" i="42"/>
  <c r="D24" i="42"/>
  <c r="U23" i="42"/>
  <c r="V23" i="42" s="1"/>
  <c r="S23" i="42"/>
  <c r="T23" i="42" s="1"/>
  <c r="Q23" i="42"/>
  <c r="R23" i="42"/>
  <c r="P23" i="42"/>
  <c r="O23" i="42"/>
  <c r="M23" i="42"/>
  <c r="N23" i="42" s="1"/>
  <c r="K23" i="42"/>
  <c r="K22" i="42" s="1"/>
  <c r="I23" i="42"/>
  <c r="I22" i="42" s="1"/>
  <c r="G23" i="42"/>
  <c r="C23" i="42" s="1"/>
  <c r="U22" i="42"/>
  <c r="V22" i="42"/>
  <c r="Q22" i="42"/>
  <c r="V21" i="42"/>
  <c r="T21" i="42"/>
  <c r="R21" i="42"/>
  <c r="P21" i="42"/>
  <c r="N21" i="42"/>
  <c r="L21" i="42"/>
  <c r="J21" i="42"/>
  <c r="H21" i="42"/>
  <c r="E21" i="42"/>
  <c r="F21" i="42" s="1"/>
  <c r="C21" i="42"/>
  <c r="D21" i="42"/>
  <c r="V20" i="42"/>
  <c r="T20" i="42"/>
  <c r="R20" i="42"/>
  <c r="P20" i="42"/>
  <c r="N20" i="42"/>
  <c r="L20" i="42"/>
  <c r="J20" i="42"/>
  <c r="H20" i="42"/>
  <c r="E20" i="42"/>
  <c r="F20" i="42" s="1"/>
  <c r="C20" i="42"/>
  <c r="D20" i="42" s="1"/>
  <c r="V19" i="42"/>
  <c r="T19" i="42"/>
  <c r="R19" i="42"/>
  <c r="P19" i="42"/>
  <c r="N19" i="42"/>
  <c r="L19" i="42"/>
  <c r="J19" i="42"/>
  <c r="H19" i="42"/>
  <c r="E19" i="42"/>
  <c r="C19" i="42"/>
  <c r="B19" i="42" s="1"/>
  <c r="V18" i="42"/>
  <c r="T18" i="42"/>
  <c r="R18" i="42"/>
  <c r="P18" i="42"/>
  <c r="N18" i="42"/>
  <c r="L18" i="42"/>
  <c r="J18" i="42"/>
  <c r="H18" i="42"/>
  <c r="E18" i="42"/>
  <c r="F18" i="42" s="1"/>
  <c r="C18" i="42"/>
  <c r="D18" i="42"/>
  <c r="U17" i="42"/>
  <c r="T17" i="42"/>
  <c r="S17" i="42"/>
  <c r="Q17" i="42"/>
  <c r="R17" i="42" s="1"/>
  <c r="O17" i="42"/>
  <c r="P17" i="42" s="1"/>
  <c r="M17" i="42"/>
  <c r="K17" i="42"/>
  <c r="N17" i="42" s="1"/>
  <c r="I17" i="42"/>
  <c r="G17" i="42"/>
  <c r="J17" i="42" s="1"/>
  <c r="V16" i="42"/>
  <c r="T16" i="42"/>
  <c r="R16" i="42"/>
  <c r="P16" i="42"/>
  <c r="N16" i="42"/>
  <c r="L16" i="42"/>
  <c r="J16" i="42"/>
  <c r="H16" i="42"/>
  <c r="E16" i="42"/>
  <c r="F16" i="42" s="1"/>
  <c r="C16" i="42"/>
  <c r="D16" i="42" s="1"/>
  <c r="V15" i="42"/>
  <c r="T15" i="42"/>
  <c r="R15" i="42"/>
  <c r="P15" i="42"/>
  <c r="N15" i="42"/>
  <c r="L15" i="42"/>
  <c r="J15" i="42"/>
  <c r="H15" i="42"/>
  <c r="E15" i="42"/>
  <c r="F15" i="42" s="1"/>
  <c r="D15" i="42"/>
  <c r="C15" i="42"/>
  <c r="B15" i="42" s="1"/>
  <c r="V14" i="42"/>
  <c r="T14" i="42"/>
  <c r="R14" i="42"/>
  <c r="P14" i="42"/>
  <c r="N14" i="42"/>
  <c r="L14" i="42"/>
  <c r="J14" i="42"/>
  <c r="H14" i="42"/>
  <c r="E14" i="42"/>
  <c r="F14" i="42"/>
  <c r="C14" i="42"/>
  <c r="D14" i="42"/>
  <c r="U13" i="42"/>
  <c r="U12" i="42" s="1"/>
  <c r="T13" i="42"/>
  <c r="S13" i="42"/>
  <c r="S12" i="42"/>
  <c r="Q13" i="42"/>
  <c r="E13" i="42" s="1"/>
  <c r="O13" i="42"/>
  <c r="P13" i="42" s="1"/>
  <c r="M13" i="42"/>
  <c r="K13" i="42"/>
  <c r="N13" i="42" s="1"/>
  <c r="I13" i="42"/>
  <c r="G13" i="42"/>
  <c r="J13" i="42" s="1"/>
  <c r="O12" i="42"/>
  <c r="M12" i="42"/>
  <c r="I12" i="42"/>
  <c r="V31" i="41"/>
  <c r="T31" i="41"/>
  <c r="R31" i="41"/>
  <c r="P31" i="41"/>
  <c r="N31" i="41"/>
  <c r="L31" i="41"/>
  <c r="J31" i="41"/>
  <c r="H31" i="41"/>
  <c r="E31" i="41"/>
  <c r="F31" i="41" s="1"/>
  <c r="C31" i="41"/>
  <c r="B31" i="41" s="1"/>
  <c r="V30" i="41"/>
  <c r="T30" i="41"/>
  <c r="R30" i="41"/>
  <c r="P30" i="41"/>
  <c r="N30" i="41"/>
  <c r="L30" i="41"/>
  <c r="J30" i="41"/>
  <c r="H30" i="41"/>
  <c r="E30" i="41"/>
  <c r="F30" i="41" s="1"/>
  <c r="C30" i="41"/>
  <c r="D30" i="41" s="1"/>
  <c r="V29" i="41"/>
  <c r="T29" i="41"/>
  <c r="R29" i="41"/>
  <c r="P29" i="41"/>
  <c r="N29" i="41"/>
  <c r="L29" i="41"/>
  <c r="J29" i="41"/>
  <c r="H29" i="41"/>
  <c r="E29" i="41"/>
  <c r="F29" i="41" s="1"/>
  <c r="C29" i="41"/>
  <c r="D29" i="41" s="1"/>
  <c r="V28" i="41"/>
  <c r="T28" i="41"/>
  <c r="R28" i="41"/>
  <c r="P28" i="41"/>
  <c r="N28" i="41"/>
  <c r="L28" i="41"/>
  <c r="J28" i="41"/>
  <c r="H28" i="41"/>
  <c r="E28" i="41"/>
  <c r="F28" i="41" s="1"/>
  <c r="C28" i="41"/>
  <c r="D28" i="41" s="1"/>
  <c r="B28" i="41"/>
  <c r="U27" i="41"/>
  <c r="V27" i="41"/>
  <c r="S27" i="41"/>
  <c r="T27" i="41"/>
  <c r="Q27" i="41"/>
  <c r="R27" i="41"/>
  <c r="O27" i="41"/>
  <c r="P27" i="41" s="1"/>
  <c r="M27" i="41"/>
  <c r="N27" i="41" s="1"/>
  <c r="K27" i="41"/>
  <c r="I27" i="41"/>
  <c r="E27" i="41" s="1"/>
  <c r="G27" i="41"/>
  <c r="C27" i="41" s="1"/>
  <c r="B27" i="41" s="1"/>
  <c r="H27" i="41"/>
  <c r="V26" i="41"/>
  <c r="T26" i="41"/>
  <c r="R26" i="41"/>
  <c r="P26" i="41"/>
  <c r="N26" i="41"/>
  <c r="L26" i="41"/>
  <c r="J26" i="41"/>
  <c r="H26" i="41"/>
  <c r="E26" i="41"/>
  <c r="C26" i="41"/>
  <c r="D26" i="41" s="1"/>
  <c r="V25" i="41"/>
  <c r="T25" i="41"/>
  <c r="R25" i="41"/>
  <c r="P25" i="41"/>
  <c r="N25" i="41"/>
  <c r="L25" i="41"/>
  <c r="J25" i="41"/>
  <c r="H25" i="41"/>
  <c r="E25" i="41"/>
  <c r="F25" i="41" s="1"/>
  <c r="C25" i="41"/>
  <c r="V24" i="41"/>
  <c r="T24" i="41"/>
  <c r="R24" i="41"/>
  <c r="P24" i="41"/>
  <c r="N24" i="41"/>
  <c r="L24" i="41"/>
  <c r="J24" i="41"/>
  <c r="H24" i="41"/>
  <c r="E24" i="41"/>
  <c r="C24" i="41"/>
  <c r="F24" i="41" s="1"/>
  <c r="U23" i="41"/>
  <c r="V23" i="41"/>
  <c r="S23" i="41"/>
  <c r="S22" i="41" s="1"/>
  <c r="T22" i="41" s="1"/>
  <c r="Q23" i="41"/>
  <c r="R23" i="41" s="1"/>
  <c r="O23" i="41"/>
  <c r="O22" i="41" s="1"/>
  <c r="M23" i="41"/>
  <c r="N23" i="41" s="1"/>
  <c r="K23" i="41"/>
  <c r="K22" i="41" s="1"/>
  <c r="I23" i="41"/>
  <c r="J23" i="41"/>
  <c r="G23" i="41"/>
  <c r="G22" i="41" s="1"/>
  <c r="V21" i="41"/>
  <c r="T21" i="41"/>
  <c r="R21" i="41"/>
  <c r="P21" i="41"/>
  <c r="N21" i="41"/>
  <c r="L21" i="41"/>
  <c r="J21" i="41"/>
  <c r="H21" i="41"/>
  <c r="E21" i="41"/>
  <c r="F21" i="41"/>
  <c r="C21" i="41"/>
  <c r="D21" i="41" s="1"/>
  <c r="V20" i="41"/>
  <c r="T20" i="41"/>
  <c r="R20" i="41"/>
  <c r="P20" i="41"/>
  <c r="N20" i="41"/>
  <c r="L20" i="41"/>
  <c r="J20" i="41"/>
  <c r="H20" i="41"/>
  <c r="F20" i="41"/>
  <c r="E20" i="41"/>
  <c r="D20" i="41"/>
  <c r="C20" i="41"/>
  <c r="B20" i="41" s="1"/>
  <c r="V19" i="41"/>
  <c r="T19" i="41"/>
  <c r="R19" i="41"/>
  <c r="P19" i="41"/>
  <c r="N19" i="41"/>
  <c r="L19" i="41"/>
  <c r="J19" i="41"/>
  <c r="H19" i="41"/>
  <c r="E19" i="41"/>
  <c r="F19" i="41"/>
  <c r="C19" i="41"/>
  <c r="B19" i="41"/>
  <c r="V18" i="41"/>
  <c r="T18" i="41"/>
  <c r="R18" i="41"/>
  <c r="P18" i="41"/>
  <c r="N18" i="41"/>
  <c r="L18" i="41"/>
  <c r="J18" i="41"/>
  <c r="H18" i="41"/>
  <c r="E18" i="41"/>
  <c r="C18" i="41"/>
  <c r="D18" i="41" s="1"/>
  <c r="U17" i="41"/>
  <c r="V17" i="41" s="1"/>
  <c r="S17" i="41"/>
  <c r="T17" i="41" s="1"/>
  <c r="Q17" i="41"/>
  <c r="R17" i="41" s="1"/>
  <c r="O17" i="41"/>
  <c r="P17" i="41"/>
  <c r="M17" i="41"/>
  <c r="E17" i="41" s="1"/>
  <c r="K17" i="41"/>
  <c r="I17" i="41"/>
  <c r="G17" i="41"/>
  <c r="J17" i="41" s="1"/>
  <c r="V16" i="41"/>
  <c r="T16" i="41"/>
  <c r="R16" i="41"/>
  <c r="P16" i="41"/>
  <c r="N16" i="41"/>
  <c r="L16" i="41"/>
  <c r="J16" i="41"/>
  <c r="H16" i="41"/>
  <c r="E16" i="41"/>
  <c r="B16" i="41" s="1"/>
  <c r="D16" i="41"/>
  <c r="C16" i="41"/>
  <c r="V15" i="41"/>
  <c r="T15" i="41"/>
  <c r="R15" i="41"/>
  <c r="P15" i="41"/>
  <c r="N15" i="41"/>
  <c r="L15" i="41"/>
  <c r="J15" i="41"/>
  <c r="H15" i="41"/>
  <c r="E15" i="41"/>
  <c r="C15" i="41"/>
  <c r="F15" i="41" s="1"/>
  <c r="V14" i="41"/>
  <c r="T14" i="41"/>
  <c r="R14" i="41"/>
  <c r="P14" i="41"/>
  <c r="N14" i="41"/>
  <c r="L14" i="41"/>
  <c r="J14" i="41"/>
  <c r="H14" i="41"/>
  <c r="E14" i="41"/>
  <c r="D14" i="41"/>
  <c r="C14" i="41"/>
  <c r="F14" i="41" s="1"/>
  <c r="U13" i="41"/>
  <c r="U12" i="41"/>
  <c r="S13" i="41"/>
  <c r="T13" i="41"/>
  <c r="Q13" i="41"/>
  <c r="Q12" i="41" s="1"/>
  <c r="O13" i="41"/>
  <c r="P13" i="41" s="1"/>
  <c r="M13" i="41"/>
  <c r="M12" i="41" s="1"/>
  <c r="K13" i="41"/>
  <c r="L13" i="41" s="1"/>
  <c r="I13" i="41"/>
  <c r="I12" i="41"/>
  <c r="G13" i="41"/>
  <c r="H13" i="41" s="1"/>
  <c r="V31" i="40"/>
  <c r="T31" i="40"/>
  <c r="R31" i="40"/>
  <c r="P31" i="40"/>
  <c r="N31" i="40"/>
  <c r="L31" i="40"/>
  <c r="J31" i="40"/>
  <c r="H31" i="40"/>
  <c r="E31" i="40"/>
  <c r="F31" i="40"/>
  <c r="C31" i="40"/>
  <c r="B31" i="40" s="1"/>
  <c r="V30" i="40"/>
  <c r="T30" i="40"/>
  <c r="R30" i="40"/>
  <c r="P30" i="40"/>
  <c r="N30" i="40"/>
  <c r="L30" i="40"/>
  <c r="J30" i="40"/>
  <c r="H30" i="40"/>
  <c r="E30" i="40"/>
  <c r="C30" i="40"/>
  <c r="D30" i="40" s="1"/>
  <c r="V29" i="40"/>
  <c r="T29" i="40"/>
  <c r="R29" i="40"/>
  <c r="P29" i="40"/>
  <c r="N29" i="40"/>
  <c r="L29" i="40"/>
  <c r="J29" i="40"/>
  <c r="H29" i="40"/>
  <c r="E29" i="40"/>
  <c r="C29" i="40"/>
  <c r="B29" i="40" s="1"/>
  <c r="V28" i="40"/>
  <c r="T28" i="40"/>
  <c r="R28" i="40"/>
  <c r="P28" i="40"/>
  <c r="N28" i="40"/>
  <c r="L28" i="40"/>
  <c r="J28" i="40"/>
  <c r="H28" i="40"/>
  <c r="F28" i="40"/>
  <c r="E28" i="40"/>
  <c r="C28" i="40"/>
  <c r="D28" i="40" s="1"/>
  <c r="U27" i="40"/>
  <c r="V27" i="40" s="1"/>
  <c r="S27" i="40"/>
  <c r="T27" i="40" s="1"/>
  <c r="Q27" i="40"/>
  <c r="O27" i="40"/>
  <c r="R27" i="40" s="1"/>
  <c r="M27" i="40"/>
  <c r="N27" i="40" s="1"/>
  <c r="K27" i="40"/>
  <c r="I27" i="40"/>
  <c r="E27" i="40" s="1"/>
  <c r="G27" i="40"/>
  <c r="H27" i="40"/>
  <c r="V26" i="40"/>
  <c r="T26" i="40"/>
  <c r="R26" i="40"/>
  <c r="P26" i="40"/>
  <c r="N26" i="40"/>
  <c r="L26" i="40"/>
  <c r="J26" i="40"/>
  <c r="H26" i="40"/>
  <c r="E26" i="40"/>
  <c r="F26" i="40"/>
  <c r="C26" i="40"/>
  <c r="D26" i="40" s="1"/>
  <c r="V25" i="40"/>
  <c r="T25" i="40"/>
  <c r="R25" i="40"/>
  <c r="P25" i="40"/>
  <c r="N25" i="40"/>
  <c r="L25" i="40"/>
  <c r="J25" i="40"/>
  <c r="H25" i="40"/>
  <c r="E25" i="40"/>
  <c r="F25" i="40" s="1"/>
  <c r="C25" i="40"/>
  <c r="V24" i="40"/>
  <c r="T24" i="40"/>
  <c r="R24" i="40"/>
  <c r="P24" i="40"/>
  <c r="N24" i="40"/>
  <c r="L24" i="40"/>
  <c r="J24" i="40"/>
  <c r="H24" i="40"/>
  <c r="E24" i="40"/>
  <c r="F24" i="40"/>
  <c r="C24" i="40"/>
  <c r="D24" i="40" s="1"/>
  <c r="B24" i="40"/>
  <c r="U23" i="40"/>
  <c r="V23" i="40" s="1"/>
  <c r="S23" i="40"/>
  <c r="S22" i="40"/>
  <c r="T22" i="40" s="1"/>
  <c r="Q23" i="40"/>
  <c r="R23" i="40" s="1"/>
  <c r="O23" i="40"/>
  <c r="M23" i="40"/>
  <c r="E23" i="40" s="1"/>
  <c r="K23" i="40"/>
  <c r="C23" i="40" s="1"/>
  <c r="I23" i="40"/>
  <c r="J23" i="40"/>
  <c r="G23" i="40"/>
  <c r="G22" i="40"/>
  <c r="V21" i="40"/>
  <c r="T21" i="40"/>
  <c r="R21" i="40"/>
  <c r="P21" i="40"/>
  <c r="N21" i="40"/>
  <c r="L21" i="40"/>
  <c r="J21" i="40"/>
  <c r="H21" i="40"/>
  <c r="E21" i="40"/>
  <c r="C21" i="40"/>
  <c r="F21" i="40" s="1"/>
  <c r="V20" i="40"/>
  <c r="T20" i="40"/>
  <c r="R20" i="40"/>
  <c r="P20" i="40"/>
  <c r="N20" i="40"/>
  <c r="L20" i="40"/>
  <c r="J20" i="40"/>
  <c r="H20" i="40"/>
  <c r="E20" i="40"/>
  <c r="F20" i="40" s="1"/>
  <c r="C20" i="40"/>
  <c r="D20" i="40" s="1"/>
  <c r="V19" i="40"/>
  <c r="T19" i="40"/>
  <c r="R19" i="40"/>
  <c r="P19" i="40"/>
  <c r="N19" i="40"/>
  <c r="L19" i="40"/>
  <c r="J19" i="40"/>
  <c r="H19" i="40"/>
  <c r="E19" i="40"/>
  <c r="F19" i="40"/>
  <c r="C19" i="40"/>
  <c r="V18" i="40"/>
  <c r="T18" i="40"/>
  <c r="R18" i="40"/>
  <c r="P18" i="40"/>
  <c r="N18" i="40"/>
  <c r="L18" i="40"/>
  <c r="J18" i="40"/>
  <c r="H18" i="40"/>
  <c r="E18" i="40"/>
  <c r="F18" i="40"/>
  <c r="D18" i="40"/>
  <c r="C18" i="40"/>
  <c r="B18" i="40" s="1"/>
  <c r="U17" i="40"/>
  <c r="V17" i="40"/>
  <c r="S17" i="40"/>
  <c r="T17" i="40"/>
  <c r="Q17" i="40"/>
  <c r="R17" i="40" s="1"/>
  <c r="O17" i="40"/>
  <c r="M17" i="40"/>
  <c r="L17" i="40" s="1"/>
  <c r="K17" i="40"/>
  <c r="I17" i="40"/>
  <c r="J17" i="40" s="1"/>
  <c r="G17" i="40"/>
  <c r="C17" i="40" s="1"/>
  <c r="D17" i="40" s="1"/>
  <c r="E17" i="40"/>
  <c r="V16" i="40"/>
  <c r="T16" i="40"/>
  <c r="R16" i="40"/>
  <c r="P16" i="40"/>
  <c r="N16" i="40"/>
  <c r="L16" i="40"/>
  <c r="J16" i="40"/>
  <c r="H16" i="40"/>
  <c r="E16" i="40"/>
  <c r="C16" i="40"/>
  <c r="F16" i="40" s="1"/>
  <c r="V15" i="40"/>
  <c r="T15" i="40"/>
  <c r="R15" i="40"/>
  <c r="P15" i="40"/>
  <c r="N15" i="40"/>
  <c r="L15" i="40"/>
  <c r="J15" i="40"/>
  <c r="H15" i="40"/>
  <c r="E15" i="40"/>
  <c r="C15" i="40"/>
  <c r="B15" i="40"/>
  <c r="V14" i="40"/>
  <c r="T14" i="40"/>
  <c r="R14" i="40"/>
  <c r="P14" i="40"/>
  <c r="N14" i="40"/>
  <c r="L14" i="40"/>
  <c r="J14" i="40"/>
  <c r="H14" i="40"/>
  <c r="E14" i="40"/>
  <c r="F14" i="40" s="1"/>
  <c r="C14" i="40"/>
  <c r="D14" i="40" s="1"/>
  <c r="B14" i="40"/>
  <c r="U13" i="40"/>
  <c r="S13" i="40"/>
  <c r="T13" i="40"/>
  <c r="Q13" i="40"/>
  <c r="Q12" i="40" s="1"/>
  <c r="O13" i="40"/>
  <c r="P13" i="40" s="1"/>
  <c r="M13" i="40"/>
  <c r="K13" i="40"/>
  <c r="L13" i="40"/>
  <c r="I13" i="40"/>
  <c r="I12" i="40" s="1"/>
  <c r="G13" i="40"/>
  <c r="H13" i="40"/>
  <c r="P8" i="39"/>
  <c r="P9" i="39"/>
  <c r="P10" i="39"/>
  <c r="P11" i="39"/>
  <c r="P12" i="39"/>
  <c r="P13" i="39"/>
  <c r="P14" i="39"/>
  <c r="P15" i="39"/>
  <c r="P16" i="39"/>
  <c r="N8" i="39"/>
  <c r="N9" i="39"/>
  <c r="N10" i="39"/>
  <c r="N11" i="39"/>
  <c r="N12" i="39"/>
  <c r="N13" i="39"/>
  <c r="N14" i="39"/>
  <c r="N15" i="39"/>
  <c r="N16" i="39"/>
  <c r="L8" i="39"/>
  <c r="L9" i="39"/>
  <c r="L10" i="39"/>
  <c r="L11" i="39"/>
  <c r="L12" i="39"/>
  <c r="L13" i="39"/>
  <c r="L14" i="39"/>
  <c r="L15" i="39"/>
  <c r="L16" i="39"/>
  <c r="J8" i="39"/>
  <c r="J9" i="39"/>
  <c r="J10" i="39"/>
  <c r="J11" i="39"/>
  <c r="J12" i="39"/>
  <c r="J13" i="39"/>
  <c r="J14" i="39"/>
  <c r="J15" i="39"/>
  <c r="J16" i="39"/>
  <c r="H8" i="39"/>
  <c r="H9" i="39"/>
  <c r="H10" i="39"/>
  <c r="H11" i="39"/>
  <c r="H12" i="39"/>
  <c r="H13" i="39"/>
  <c r="H14" i="39"/>
  <c r="H16" i="39"/>
  <c r="F8" i="39"/>
  <c r="F9" i="39"/>
  <c r="F10" i="39"/>
  <c r="F11" i="39"/>
  <c r="F12" i="39"/>
  <c r="F13" i="39"/>
  <c r="F14" i="39"/>
  <c r="F16" i="39"/>
  <c r="F7" i="39"/>
  <c r="H7" i="39"/>
  <c r="J7" i="39"/>
  <c r="P7" i="39"/>
  <c r="N7" i="39"/>
  <c r="L7" i="39"/>
  <c r="P16" i="38"/>
  <c r="N16" i="38"/>
  <c r="L16" i="38"/>
  <c r="J16" i="38"/>
  <c r="H16" i="38"/>
  <c r="F16" i="38"/>
  <c r="L15" i="38"/>
  <c r="J15" i="38"/>
  <c r="H15" i="38"/>
  <c r="F15" i="38"/>
  <c r="P14" i="38"/>
  <c r="N14" i="38"/>
  <c r="L14" i="38"/>
  <c r="J14" i="38"/>
  <c r="H14" i="38"/>
  <c r="F14" i="38"/>
  <c r="P13" i="38"/>
  <c r="N13" i="38"/>
  <c r="L13" i="38"/>
  <c r="J13" i="38"/>
  <c r="H13" i="38"/>
  <c r="F13" i="38"/>
  <c r="P12" i="38"/>
  <c r="N12" i="38"/>
  <c r="L12" i="38"/>
  <c r="J12" i="38"/>
  <c r="H12" i="38"/>
  <c r="F12" i="38"/>
  <c r="P11" i="38"/>
  <c r="N11" i="38"/>
  <c r="L11" i="38"/>
  <c r="J11" i="38"/>
  <c r="H11" i="38"/>
  <c r="F11" i="38"/>
  <c r="P10" i="38"/>
  <c r="N10" i="38"/>
  <c r="L10" i="38"/>
  <c r="J10" i="38"/>
  <c r="P9" i="38"/>
  <c r="N9" i="38"/>
  <c r="L9" i="38"/>
  <c r="J9" i="38"/>
  <c r="H9" i="38"/>
  <c r="F9" i="38"/>
  <c r="P8" i="38"/>
  <c r="N8" i="38"/>
  <c r="L8" i="38"/>
  <c r="J8" i="38"/>
  <c r="H8" i="38"/>
  <c r="F8" i="38"/>
  <c r="P7" i="38"/>
  <c r="N7" i="38"/>
  <c r="L7" i="38"/>
  <c r="J7" i="38"/>
  <c r="H7" i="38"/>
  <c r="F7" i="38"/>
  <c r="P16" i="37"/>
  <c r="N16" i="37"/>
  <c r="L16" i="37"/>
  <c r="J16" i="37"/>
  <c r="H16" i="37"/>
  <c r="F16" i="37"/>
  <c r="P15" i="37"/>
  <c r="N15" i="37"/>
  <c r="L15" i="37"/>
  <c r="J15" i="37"/>
  <c r="H15" i="37"/>
  <c r="F15" i="37"/>
  <c r="P14" i="37"/>
  <c r="N14" i="37"/>
  <c r="L14" i="37"/>
  <c r="J14" i="37"/>
  <c r="H14" i="37"/>
  <c r="F14" i="37"/>
  <c r="P13" i="37"/>
  <c r="N13" i="37"/>
  <c r="L13" i="37"/>
  <c r="J13" i="37"/>
  <c r="H13" i="37"/>
  <c r="F13" i="37"/>
  <c r="P12" i="37"/>
  <c r="N12" i="37"/>
  <c r="L12" i="37"/>
  <c r="J12" i="37"/>
  <c r="H12" i="37"/>
  <c r="F12" i="37"/>
  <c r="P11" i="37"/>
  <c r="N11" i="37"/>
  <c r="L11" i="37"/>
  <c r="J11" i="37"/>
  <c r="H11" i="37"/>
  <c r="F11" i="37"/>
  <c r="P10" i="37"/>
  <c r="N10" i="37"/>
  <c r="L10" i="37"/>
  <c r="J10" i="37"/>
  <c r="P9" i="37"/>
  <c r="N9" i="37"/>
  <c r="L9" i="37"/>
  <c r="J9" i="37"/>
  <c r="H9" i="37"/>
  <c r="F9" i="37"/>
  <c r="P8" i="37"/>
  <c r="N8" i="37"/>
  <c r="L8" i="37"/>
  <c r="J8" i="37"/>
  <c r="H8" i="37"/>
  <c r="F8" i="37"/>
  <c r="P7" i="37"/>
  <c r="N7" i="37"/>
  <c r="L7" i="37"/>
  <c r="J7" i="37"/>
  <c r="H7" i="37"/>
  <c r="F7" i="37"/>
  <c r="P8" i="36"/>
  <c r="P9" i="36"/>
  <c r="P10" i="36"/>
  <c r="P11" i="36"/>
  <c r="P12" i="36"/>
  <c r="P13" i="36"/>
  <c r="P14" i="36"/>
  <c r="P15" i="36"/>
  <c r="P16" i="36"/>
  <c r="P7" i="36"/>
  <c r="N8" i="36"/>
  <c r="N9" i="36"/>
  <c r="N10" i="36"/>
  <c r="N11" i="36"/>
  <c r="N12" i="36"/>
  <c r="N13" i="36"/>
  <c r="N14" i="36"/>
  <c r="N15" i="36"/>
  <c r="N16" i="36"/>
  <c r="N7" i="36"/>
  <c r="L8" i="36"/>
  <c r="L9" i="36"/>
  <c r="L10" i="36"/>
  <c r="L11" i="36"/>
  <c r="L12" i="36"/>
  <c r="L13" i="36"/>
  <c r="L14" i="36"/>
  <c r="L15" i="36"/>
  <c r="L16" i="36"/>
  <c r="L7" i="36"/>
  <c r="J8" i="36"/>
  <c r="J9" i="36"/>
  <c r="J10" i="36"/>
  <c r="J11" i="36"/>
  <c r="J12" i="36"/>
  <c r="J13" i="36"/>
  <c r="J14" i="36"/>
  <c r="J15" i="36"/>
  <c r="J16" i="36"/>
  <c r="J7" i="36"/>
  <c r="H8" i="36"/>
  <c r="H9" i="36"/>
  <c r="H11" i="36"/>
  <c r="H12" i="36"/>
  <c r="H13" i="36"/>
  <c r="H14" i="36"/>
  <c r="H15" i="36"/>
  <c r="H16" i="36"/>
  <c r="H7" i="36"/>
  <c r="F8" i="36"/>
  <c r="F9" i="36"/>
  <c r="F11" i="36"/>
  <c r="F12" i="36"/>
  <c r="F13" i="36"/>
  <c r="F14" i="36"/>
  <c r="F15" i="36"/>
  <c r="F16" i="36"/>
  <c r="F7" i="36"/>
  <c r="P16" i="35"/>
  <c r="N16" i="35"/>
  <c r="L16" i="35"/>
  <c r="J16" i="35"/>
  <c r="H16" i="35"/>
  <c r="F16" i="35"/>
  <c r="P15" i="35"/>
  <c r="N15" i="35"/>
  <c r="L15" i="35"/>
  <c r="J15" i="35"/>
  <c r="H15" i="35"/>
  <c r="F15" i="35"/>
  <c r="P14" i="35"/>
  <c r="N14" i="35"/>
  <c r="L14" i="35"/>
  <c r="J14" i="35"/>
  <c r="H14" i="35"/>
  <c r="F14" i="35"/>
  <c r="P13" i="35"/>
  <c r="N13" i="35"/>
  <c r="L13" i="35"/>
  <c r="J13" i="35"/>
  <c r="H13" i="35"/>
  <c r="F13" i="35"/>
  <c r="P12" i="35"/>
  <c r="N12" i="35"/>
  <c r="L12" i="35"/>
  <c r="J12" i="35"/>
  <c r="H12" i="35"/>
  <c r="F12" i="35"/>
  <c r="P11" i="35"/>
  <c r="N11" i="35"/>
  <c r="L11" i="35"/>
  <c r="J11" i="35"/>
  <c r="H11" i="35"/>
  <c r="F11" i="35"/>
  <c r="P10" i="35"/>
  <c r="N10" i="35"/>
  <c r="L10" i="35"/>
  <c r="J10" i="35"/>
  <c r="P9" i="35"/>
  <c r="N9" i="35"/>
  <c r="L9" i="35"/>
  <c r="J9" i="35"/>
  <c r="H9" i="35"/>
  <c r="F9" i="35"/>
  <c r="P8" i="35"/>
  <c r="N8" i="35"/>
  <c r="L8" i="35"/>
  <c r="J8" i="35"/>
  <c r="H8" i="35"/>
  <c r="F8" i="35"/>
  <c r="P7" i="35"/>
  <c r="N7" i="35"/>
  <c r="L7" i="35"/>
  <c r="J7" i="35"/>
  <c r="H7" i="35"/>
  <c r="F7" i="35"/>
  <c r="P8" i="34"/>
  <c r="P9" i="34"/>
  <c r="P10" i="34"/>
  <c r="P11" i="34"/>
  <c r="P12" i="34"/>
  <c r="P13" i="34"/>
  <c r="P14" i="34"/>
  <c r="P15" i="34"/>
  <c r="P16" i="34"/>
  <c r="P7" i="34"/>
  <c r="N8" i="34"/>
  <c r="N9" i="34"/>
  <c r="N10" i="34"/>
  <c r="N11" i="34"/>
  <c r="N12" i="34"/>
  <c r="N13" i="34"/>
  <c r="N14" i="34"/>
  <c r="N15" i="34"/>
  <c r="N16" i="34"/>
  <c r="N7" i="34"/>
  <c r="L8" i="34"/>
  <c r="L9" i="34"/>
  <c r="L10" i="34"/>
  <c r="L11" i="34"/>
  <c r="L12" i="34"/>
  <c r="L13" i="34"/>
  <c r="L14" i="34"/>
  <c r="L15" i="34"/>
  <c r="L16" i="34"/>
  <c r="L7" i="34"/>
  <c r="J8" i="34"/>
  <c r="J9" i="34"/>
  <c r="J10" i="34"/>
  <c r="J11" i="34"/>
  <c r="J12" i="34"/>
  <c r="J13" i="34"/>
  <c r="J14" i="34"/>
  <c r="J15" i="34"/>
  <c r="J16" i="34"/>
  <c r="J7" i="34"/>
  <c r="H8" i="34"/>
  <c r="H9" i="34"/>
  <c r="H11" i="34"/>
  <c r="H12" i="34"/>
  <c r="H13" i="34"/>
  <c r="H14" i="34"/>
  <c r="H15" i="34"/>
  <c r="H16" i="34"/>
  <c r="H7" i="34"/>
  <c r="F8" i="34"/>
  <c r="F9" i="34"/>
  <c r="F11" i="34"/>
  <c r="F12" i="34"/>
  <c r="F13" i="34"/>
  <c r="F14" i="34"/>
  <c r="F15" i="34"/>
  <c r="F16" i="34"/>
  <c r="F7" i="34"/>
  <c r="P9" i="33"/>
  <c r="P10" i="33"/>
  <c r="P11" i="33"/>
  <c r="P12" i="33"/>
  <c r="P13" i="33"/>
  <c r="P14" i="33"/>
  <c r="P15" i="33"/>
  <c r="P16" i="33"/>
  <c r="P17" i="33"/>
  <c r="P8" i="33"/>
  <c r="N9" i="33"/>
  <c r="N10" i="33"/>
  <c r="N11" i="33"/>
  <c r="N12" i="33"/>
  <c r="N13" i="33"/>
  <c r="N14" i="33"/>
  <c r="N15" i="33"/>
  <c r="N16" i="33"/>
  <c r="N17" i="33"/>
  <c r="N8" i="33"/>
  <c r="L9" i="33"/>
  <c r="L10" i="33"/>
  <c r="L11" i="33"/>
  <c r="L12" i="33"/>
  <c r="L13" i="33"/>
  <c r="L14" i="33"/>
  <c r="L15" i="33"/>
  <c r="L16" i="33"/>
  <c r="L17" i="33"/>
  <c r="L8" i="33"/>
  <c r="J9" i="33"/>
  <c r="J10" i="33"/>
  <c r="J11" i="33"/>
  <c r="J12" i="33"/>
  <c r="J13" i="33"/>
  <c r="J14" i="33"/>
  <c r="J15" i="33"/>
  <c r="J16" i="33"/>
  <c r="J17" i="33"/>
  <c r="J8" i="33"/>
  <c r="H9" i="33"/>
  <c r="H10" i="33"/>
  <c r="H12" i="33"/>
  <c r="H13" i="33"/>
  <c r="H14" i="33"/>
  <c r="H15" i="33"/>
  <c r="H17" i="33"/>
  <c r="H8" i="33"/>
  <c r="F9" i="33"/>
  <c r="F10" i="33"/>
  <c r="F12" i="33"/>
  <c r="F13" i="33"/>
  <c r="F14" i="33"/>
  <c r="F15" i="33"/>
  <c r="F17" i="33"/>
  <c r="F8" i="33"/>
  <c r="P16" i="32"/>
  <c r="N16" i="32"/>
  <c r="L16" i="32"/>
  <c r="J16" i="32"/>
  <c r="H16" i="32"/>
  <c r="F16" i="32"/>
  <c r="T15" i="32"/>
  <c r="P15" i="32"/>
  <c r="L15" i="32"/>
  <c r="J15" i="32"/>
  <c r="H15" i="32"/>
  <c r="F15" i="32"/>
  <c r="P14" i="32"/>
  <c r="N14" i="32"/>
  <c r="L14" i="32"/>
  <c r="J14" i="32"/>
  <c r="H14" i="32"/>
  <c r="F14" i="32"/>
  <c r="P13" i="32"/>
  <c r="N13" i="32"/>
  <c r="L13" i="32"/>
  <c r="J13" i="32"/>
  <c r="H13" i="32"/>
  <c r="F13" i="32"/>
  <c r="T12" i="32"/>
  <c r="P12" i="32"/>
  <c r="N12" i="32"/>
  <c r="L12" i="32"/>
  <c r="J12" i="32"/>
  <c r="H12" i="32"/>
  <c r="F12" i="32"/>
  <c r="P11" i="32"/>
  <c r="N11" i="32"/>
  <c r="L11" i="32"/>
  <c r="J11" i="32"/>
  <c r="H11" i="32"/>
  <c r="F11" i="32"/>
  <c r="P10" i="32"/>
  <c r="N10" i="32"/>
  <c r="L10" i="32"/>
  <c r="J10" i="32"/>
  <c r="F10" i="32"/>
  <c r="T9" i="32"/>
  <c r="P9" i="32"/>
  <c r="N9" i="32"/>
  <c r="L9" i="32"/>
  <c r="J9" i="32"/>
  <c r="H9" i="32"/>
  <c r="F9" i="32"/>
  <c r="T8" i="32"/>
  <c r="P8" i="32"/>
  <c r="N8" i="32"/>
  <c r="L8" i="32"/>
  <c r="J8" i="32"/>
  <c r="H8" i="32"/>
  <c r="F8" i="32"/>
  <c r="T7" i="32"/>
  <c r="P7" i="32"/>
  <c r="N7" i="32"/>
  <c r="L7" i="32"/>
  <c r="J7" i="32"/>
  <c r="H7" i="32"/>
  <c r="F7" i="32"/>
  <c r="T15" i="31"/>
  <c r="T12" i="31"/>
  <c r="T8" i="31"/>
  <c r="T9" i="31"/>
  <c r="T7" i="31"/>
  <c r="P15" i="31"/>
  <c r="P8" i="31"/>
  <c r="P9" i="31"/>
  <c r="P10" i="31"/>
  <c r="P11" i="31"/>
  <c r="P12" i="31"/>
  <c r="P13" i="31"/>
  <c r="P14" i="31"/>
  <c r="P16" i="31"/>
  <c r="P7" i="31"/>
  <c r="N8" i="31"/>
  <c r="N9" i="31"/>
  <c r="N10" i="31"/>
  <c r="N11" i="31"/>
  <c r="N12" i="31"/>
  <c r="N13" i="31"/>
  <c r="N14" i="31"/>
  <c r="N16" i="31"/>
  <c r="N7" i="31"/>
  <c r="L8" i="31"/>
  <c r="L9" i="31"/>
  <c r="L10" i="31"/>
  <c r="L11" i="31"/>
  <c r="L12" i="31"/>
  <c r="L13" i="31"/>
  <c r="L14" i="31"/>
  <c r="L15" i="31"/>
  <c r="L16" i="31"/>
  <c r="L7" i="31"/>
  <c r="J8" i="31"/>
  <c r="J9" i="31"/>
  <c r="J10" i="31"/>
  <c r="J11" i="31"/>
  <c r="J12" i="31"/>
  <c r="J13" i="31"/>
  <c r="J14" i="31"/>
  <c r="J15" i="31"/>
  <c r="J16" i="31"/>
  <c r="J7" i="31"/>
  <c r="H8" i="31"/>
  <c r="H9" i="31"/>
  <c r="H11" i="31"/>
  <c r="H12" i="31"/>
  <c r="H13" i="31"/>
  <c r="H14" i="31"/>
  <c r="H15" i="31"/>
  <c r="H16" i="31"/>
  <c r="H7" i="31"/>
  <c r="F10" i="31"/>
  <c r="F8" i="31"/>
  <c r="F9" i="31"/>
  <c r="F11" i="31"/>
  <c r="F12" i="31"/>
  <c r="F13" i="31"/>
  <c r="F14" i="31"/>
  <c r="F15" i="31"/>
  <c r="F16" i="31"/>
  <c r="F7" i="31"/>
  <c r="F7" i="30"/>
  <c r="H7" i="30"/>
  <c r="J7" i="30"/>
  <c r="L7" i="30"/>
  <c r="N7" i="30"/>
  <c r="P7" i="30"/>
  <c r="F8" i="30"/>
  <c r="H8" i="30"/>
  <c r="J8" i="30"/>
  <c r="L8" i="30"/>
  <c r="N8" i="30"/>
  <c r="P8" i="30"/>
  <c r="F9" i="30"/>
  <c r="H9" i="30"/>
  <c r="J9" i="30"/>
  <c r="L9" i="30"/>
  <c r="N9" i="30"/>
  <c r="P9" i="30"/>
  <c r="J10" i="30"/>
  <c r="L10" i="30"/>
  <c r="N10" i="30"/>
  <c r="P10" i="30"/>
  <c r="J11" i="30"/>
  <c r="L11" i="30"/>
  <c r="N11" i="30"/>
  <c r="P11" i="30"/>
  <c r="F12" i="30"/>
  <c r="H12" i="30"/>
  <c r="J12" i="30"/>
  <c r="L12" i="30"/>
  <c r="N12" i="30"/>
  <c r="P12" i="30"/>
  <c r="F13" i="30"/>
  <c r="H13" i="30"/>
  <c r="J13" i="30"/>
  <c r="L13" i="30"/>
  <c r="N13" i="30"/>
  <c r="P13" i="30"/>
  <c r="F14" i="30"/>
  <c r="H14" i="30"/>
  <c r="J14" i="30"/>
  <c r="L14" i="30"/>
  <c r="N14" i="30"/>
  <c r="P14" i="30"/>
  <c r="F15" i="30"/>
  <c r="H15" i="30"/>
  <c r="J15" i="30"/>
  <c r="L15" i="30"/>
  <c r="F16" i="30"/>
  <c r="H16" i="30"/>
  <c r="J16" i="30"/>
  <c r="L16" i="30"/>
  <c r="N16" i="30"/>
  <c r="P16" i="30"/>
  <c r="X16" i="29"/>
  <c r="V16" i="29"/>
  <c r="T16" i="29"/>
  <c r="R16" i="29"/>
  <c r="P16" i="29"/>
  <c r="N16" i="29"/>
  <c r="T15" i="29"/>
  <c r="R15" i="29"/>
  <c r="P15" i="29"/>
  <c r="N15" i="29"/>
  <c r="X14" i="29"/>
  <c r="V14" i="29"/>
  <c r="T14" i="29"/>
  <c r="R14" i="29"/>
  <c r="P14" i="29"/>
  <c r="N14" i="29"/>
  <c r="X13" i="29"/>
  <c r="V13" i="29"/>
  <c r="T13" i="29"/>
  <c r="R13" i="29"/>
  <c r="P13" i="29"/>
  <c r="N13" i="29"/>
  <c r="X12" i="29"/>
  <c r="V12" i="29"/>
  <c r="T12" i="29"/>
  <c r="R12" i="29"/>
  <c r="P12" i="29"/>
  <c r="N12" i="29"/>
  <c r="X11" i="29"/>
  <c r="V11" i="29"/>
  <c r="T11" i="29"/>
  <c r="R11" i="29"/>
  <c r="X10" i="29"/>
  <c r="V10" i="29"/>
  <c r="T10" i="29"/>
  <c r="R10" i="29"/>
  <c r="P10" i="29"/>
  <c r="N10" i="29"/>
  <c r="AB9" i="29"/>
  <c r="Z9" i="29"/>
  <c r="X9" i="29"/>
  <c r="V9" i="29"/>
  <c r="T9" i="29"/>
  <c r="R9" i="29"/>
  <c r="P9" i="29"/>
  <c r="N9" i="29"/>
  <c r="AB8" i="29"/>
  <c r="Z8" i="29"/>
  <c r="X8" i="29"/>
  <c r="V8" i="29"/>
  <c r="T8" i="29"/>
  <c r="R8" i="29"/>
  <c r="P8" i="29"/>
  <c r="N8" i="29"/>
  <c r="AB7" i="29"/>
  <c r="Z7" i="29"/>
  <c r="X7" i="29"/>
  <c r="V7" i="29"/>
  <c r="T7" i="29"/>
  <c r="R7" i="29"/>
  <c r="P7" i="29"/>
  <c r="N7" i="29"/>
  <c r="X16" i="28"/>
  <c r="V16" i="28"/>
  <c r="T16" i="28"/>
  <c r="R16" i="28"/>
  <c r="P16" i="28"/>
  <c r="N16" i="28"/>
  <c r="T15" i="28"/>
  <c r="R15" i="28"/>
  <c r="P15" i="28"/>
  <c r="N15" i="28"/>
  <c r="X14" i="28"/>
  <c r="V14" i="28"/>
  <c r="T14" i="28"/>
  <c r="R14" i="28"/>
  <c r="P14" i="28"/>
  <c r="N14" i="28"/>
  <c r="X13" i="28"/>
  <c r="V13" i="28"/>
  <c r="T13" i="28"/>
  <c r="R13" i="28"/>
  <c r="P13" i="28"/>
  <c r="N13" i="28"/>
  <c r="X12" i="28"/>
  <c r="V12" i="28"/>
  <c r="T12" i="28"/>
  <c r="R12" i="28"/>
  <c r="P12" i="28"/>
  <c r="N12" i="28"/>
  <c r="X11" i="28"/>
  <c r="V11" i="28"/>
  <c r="T11" i="28"/>
  <c r="R11" i="28"/>
  <c r="X10" i="28"/>
  <c r="V10" i="28"/>
  <c r="T10" i="28"/>
  <c r="R10" i="28"/>
  <c r="P10" i="28"/>
  <c r="N10" i="28"/>
  <c r="AB9" i="28"/>
  <c r="Z9" i="28"/>
  <c r="X9" i="28"/>
  <c r="V9" i="28"/>
  <c r="T9" i="28"/>
  <c r="R9" i="28"/>
  <c r="P9" i="28"/>
  <c r="N9" i="28"/>
  <c r="AB8" i="28"/>
  <c r="Z8" i="28"/>
  <c r="X8" i="28"/>
  <c r="V8" i="28"/>
  <c r="T8" i="28"/>
  <c r="R8" i="28"/>
  <c r="P8" i="28"/>
  <c r="N8" i="28"/>
  <c r="AB7" i="28"/>
  <c r="Z7" i="28"/>
  <c r="X7" i="28"/>
  <c r="V7" i="28"/>
  <c r="T7" i="28"/>
  <c r="R7" i="28"/>
  <c r="P7" i="28"/>
  <c r="N7" i="28"/>
  <c r="X16" i="27"/>
  <c r="V16" i="27"/>
  <c r="T16" i="27"/>
  <c r="R16" i="27"/>
  <c r="P16" i="27"/>
  <c r="N16" i="27"/>
  <c r="X15" i="27"/>
  <c r="V15" i="27"/>
  <c r="T15" i="27"/>
  <c r="R15" i="27"/>
  <c r="P15" i="27"/>
  <c r="N15" i="27"/>
  <c r="X14" i="27"/>
  <c r="V14" i="27"/>
  <c r="T14" i="27"/>
  <c r="R14" i="27"/>
  <c r="P14" i="27"/>
  <c r="N14" i="27"/>
  <c r="X13" i="27"/>
  <c r="V13" i="27"/>
  <c r="T13" i="27"/>
  <c r="R13" i="27"/>
  <c r="P13" i="27"/>
  <c r="N13" i="27"/>
  <c r="X12" i="27"/>
  <c r="V12" i="27"/>
  <c r="T12" i="27"/>
  <c r="R12" i="27"/>
  <c r="P12" i="27"/>
  <c r="N12" i="27"/>
  <c r="X11" i="27"/>
  <c r="V11" i="27"/>
  <c r="T11" i="27"/>
  <c r="R11" i="27"/>
  <c r="X10" i="27"/>
  <c r="V10" i="27"/>
  <c r="T10" i="27"/>
  <c r="R10" i="27"/>
  <c r="P10" i="27"/>
  <c r="N10" i="27"/>
  <c r="AB9" i="27"/>
  <c r="Z9" i="27"/>
  <c r="X9" i="27"/>
  <c r="V9" i="27"/>
  <c r="T9" i="27"/>
  <c r="R9" i="27"/>
  <c r="P9" i="27"/>
  <c r="N9" i="27"/>
  <c r="AB8" i="27"/>
  <c r="Z8" i="27"/>
  <c r="X8" i="27"/>
  <c r="V8" i="27"/>
  <c r="T8" i="27"/>
  <c r="R8" i="27"/>
  <c r="P8" i="27"/>
  <c r="N8" i="27"/>
  <c r="AB7" i="27"/>
  <c r="Z7" i="27"/>
  <c r="X7" i="27"/>
  <c r="V7" i="27"/>
  <c r="T7" i="27"/>
  <c r="R7" i="27"/>
  <c r="P7" i="27"/>
  <c r="N7" i="27"/>
  <c r="X16" i="26"/>
  <c r="V16" i="26"/>
  <c r="T16" i="26"/>
  <c r="R16" i="26"/>
  <c r="P16" i="26"/>
  <c r="N16" i="26"/>
  <c r="X15" i="26"/>
  <c r="V15" i="26"/>
  <c r="T15" i="26"/>
  <c r="R15" i="26"/>
  <c r="P15" i="26"/>
  <c r="N15" i="26"/>
  <c r="X14" i="26"/>
  <c r="V14" i="26"/>
  <c r="T14" i="26"/>
  <c r="R14" i="26"/>
  <c r="P14" i="26"/>
  <c r="N14" i="26"/>
  <c r="X13" i="26"/>
  <c r="V13" i="26"/>
  <c r="T13" i="26"/>
  <c r="R13" i="26"/>
  <c r="P13" i="26"/>
  <c r="N13" i="26"/>
  <c r="X12" i="26"/>
  <c r="V12" i="26"/>
  <c r="T12" i="26"/>
  <c r="R12" i="26"/>
  <c r="P12" i="26"/>
  <c r="N12" i="26"/>
  <c r="X11" i="26"/>
  <c r="V11" i="26"/>
  <c r="T11" i="26"/>
  <c r="R11" i="26"/>
  <c r="X10" i="26"/>
  <c r="V10" i="26"/>
  <c r="T10" i="26"/>
  <c r="R10" i="26"/>
  <c r="P10" i="26"/>
  <c r="N10" i="26"/>
  <c r="AB9" i="26"/>
  <c r="Z9" i="26"/>
  <c r="X9" i="26"/>
  <c r="V9" i="26"/>
  <c r="T9" i="26"/>
  <c r="R9" i="26"/>
  <c r="P9" i="26"/>
  <c r="N9" i="26"/>
  <c r="AB8" i="26"/>
  <c r="Z8" i="26"/>
  <c r="X8" i="26"/>
  <c r="V8" i="26"/>
  <c r="T8" i="26"/>
  <c r="R8" i="26"/>
  <c r="P8" i="26"/>
  <c r="N8" i="26"/>
  <c r="AB7" i="26"/>
  <c r="Z7" i="26"/>
  <c r="X7" i="26"/>
  <c r="V7" i="26"/>
  <c r="T7" i="26"/>
  <c r="R7" i="26"/>
  <c r="P7" i="26"/>
  <c r="N7" i="26"/>
  <c r="K12" i="24"/>
  <c r="F13" i="24"/>
  <c r="F12" i="24" s="1"/>
  <c r="G13" i="24"/>
  <c r="G12" i="24" s="1"/>
  <c r="H13" i="24"/>
  <c r="H12" i="24"/>
  <c r="I13" i="24"/>
  <c r="I12" i="24" s="1"/>
  <c r="J13" i="24"/>
  <c r="J12" i="24" s="1"/>
  <c r="K13" i="24"/>
  <c r="L13" i="24"/>
  <c r="L12" i="24" s="1"/>
  <c r="M13" i="24"/>
  <c r="M12" i="24"/>
  <c r="N13" i="24"/>
  <c r="N12" i="24" s="1"/>
  <c r="O13" i="24"/>
  <c r="O12" i="24" s="1"/>
  <c r="P13" i="24"/>
  <c r="P12" i="24" s="1"/>
  <c r="Q13" i="24"/>
  <c r="Q12" i="24"/>
  <c r="D14" i="24"/>
  <c r="C14" i="24" s="1"/>
  <c r="E14" i="24"/>
  <c r="D15" i="24"/>
  <c r="C15" i="24" s="1"/>
  <c r="E15" i="24"/>
  <c r="D16" i="24"/>
  <c r="C16" i="24"/>
  <c r="E16" i="24"/>
  <c r="F17" i="24"/>
  <c r="G17" i="24"/>
  <c r="H17" i="24"/>
  <c r="I17" i="24"/>
  <c r="E17" i="24"/>
  <c r="J17" i="24"/>
  <c r="D17" i="24" s="1"/>
  <c r="C17" i="24" s="1"/>
  <c r="K17" i="24"/>
  <c r="L17" i="24"/>
  <c r="M17" i="24"/>
  <c r="N17" i="24"/>
  <c r="O17" i="24"/>
  <c r="P17" i="24"/>
  <c r="Q17" i="24"/>
  <c r="D18" i="24"/>
  <c r="C18" i="24" s="1"/>
  <c r="E18" i="24"/>
  <c r="D19" i="24"/>
  <c r="C19" i="24" s="1"/>
  <c r="E19" i="24"/>
  <c r="D20" i="24"/>
  <c r="C20" i="24" s="1"/>
  <c r="E20" i="24"/>
  <c r="D21" i="24"/>
  <c r="E21" i="24"/>
  <c r="Q22" i="24"/>
  <c r="F23" i="24"/>
  <c r="F22" i="24" s="1"/>
  <c r="G23" i="24"/>
  <c r="H23" i="24"/>
  <c r="H22" i="24" s="1"/>
  <c r="I23" i="24"/>
  <c r="I22" i="24" s="1"/>
  <c r="J23" i="24"/>
  <c r="K23" i="24"/>
  <c r="L23" i="24"/>
  <c r="M23" i="24"/>
  <c r="M22" i="24" s="1"/>
  <c r="N23" i="24"/>
  <c r="N22" i="24" s="1"/>
  <c r="O23" i="24"/>
  <c r="P23" i="24"/>
  <c r="P22" i="24" s="1"/>
  <c r="Q23" i="24"/>
  <c r="D24" i="24"/>
  <c r="C24" i="24" s="1"/>
  <c r="E24" i="24"/>
  <c r="D25" i="24"/>
  <c r="E25" i="24"/>
  <c r="C25" i="24" s="1"/>
  <c r="D26" i="24"/>
  <c r="C26" i="24" s="1"/>
  <c r="E26" i="24"/>
  <c r="F27" i="24"/>
  <c r="G27" i="24"/>
  <c r="H27" i="24"/>
  <c r="I27" i="24"/>
  <c r="J27" i="24"/>
  <c r="K27" i="24"/>
  <c r="L27" i="24"/>
  <c r="L22" i="24" s="1"/>
  <c r="M27" i="24"/>
  <c r="N27" i="24"/>
  <c r="O27" i="24"/>
  <c r="P27" i="24"/>
  <c r="Q27" i="24"/>
  <c r="C28" i="24"/>
  <c r="D28" i="24"/>
  <c r="E28" i="24"/>
  <c r="D29" i="24"/>
  <c r="C29" i="24" s="1"/>
  <c r="E29" i="24"/>
  <c r="D30" i="24"/>
  <c r="E30" i="24"/>
  <c r="C30" i="24"/>
  <c r="D31" i="24"/>
  <c r="C31" i="24" s="1"/>
  <c r="E31" i="24"/>
  <c r="F33" i="24"/>
  <c r="F32" i="24" s="1"/>
  <c r="G33" i="24"/>
  <c r="G32" i="24" s="1"/>
  <c r="H33" i="24"/>
  <c r="I33" i="24"/>
  <c r="I32" i="24" s="1"/>
  <c r="J33" i="24"/>
  <c r="J32" i="24" s="1"/>
  <c r="K33" i="24"/>
  <c r="K32" i="24" s="1"/>
  <c r="L33" i="24"/>
  <c r="L32" i="24" s="1"/>
  <c r="M33" i="24"/>
  <c r="N33" i="24"/>
  <c r="N32" i="24" s="1"/>
  <c r="O33" i="24"/>
  <c r="E33" i="24" s="1"/>
  <c r="P33" i="24"/>
  <c r="P32" i="24" s="1"/>
  <c r="Q33" i="24"/>
  <c r="Q32" i="24" s="1"/>
  <c r="D34" i="24"/>
  <c r="C34" i="24" s="1"/>
  <c r="E34" i="24"/>
  <c r="C35" i="24"/>
  <c r="D35" i="24"/>
  <c r="E35" i="24"/>
  <c r="D36" i="24"/>
  <c r="C36" i="24" s="1"/>
  <c r="E36" i="24"/>
  <c r="F37" i="24"/>
  <c r="G37" i="24"/>
  <c r="H37" i="24"/>
  <c r="I37" i="24"/>
  <c r="J37" i="24"/>
  <c r="K37" i="24"/>
  <c r="L37" i="24"/>
  <c r="M37" i="24"/>
  <c r="M32" i="24" s="1"/>
  <c r="N37" i="24"/>
  <c r="O37" i="24"/>
  <c r="P37" i="24"/>
  <c r="Q37" i="24"/>
  <c r="D38" i="24"/>
  <c r="C38" i="24" s="1"/>
  <c r="E38" i="24"/>
  <c r="C39" i="24"/>
  <c r="D39" i="24"/>
  <c r="E39" i="24"/>
  <c r="D40" i="24"/>
  <c r="E40" i="24"/>
  <c r="C40" i="24" s="1"/>
  <c r="D41" i="24"/>
  <c r="E41" i="24"/>
  <c r="I42" i="24"/>
  <c r="F43" i="24"/>
  <c r="G43" i="24"/>
  <c r="H43" i="24"/>
  <c r="H42" i="24"/>
  <c r="I43" i="24"/>
  <c r="J43" i="24"/>
  <c r="J42" i="24" s="1"/>
  <c r="K43" i="24"/>
  <c r="L43" i="24"/>
  <c r="M43" i="24"/>
  <c r="M42" i="24" s="1"/>
  <c r="N43" i="24"/>
  <c r="N42" i="24"/>
  <c r="O43" i="24"/>
  <c r="P43" i="24"/>
  <c r="Q43" i="24"/>
  <c r="Q42" i="24" s="1"/>
  <c r="C44" i="24"/>
  <c r="D44" i="24"/>
  <c r="E44" i="24"/>
  <c r="D45" i="24"/>
  <c r="C45" i="24" s="1"/>
  <c r="E45" i="24"/>
  <c r="D46" i="24"/>
  <c r="E46" i="24"/>
  <c r="C46" i="24"/>
  <c r="F47" i="24"/>
  <c r="F42" i="24" s="1"/>
  <c r="G47" i="24"/>
  <c r="H47" i="24"/>
  <c r="I47" i="24"/>
  <c r="J47" i="24"/>
  <c r="K47" i="24"/>
  <c r="L47" i="24"/>
  <c r="L42" i="24" s="1"/>
  <c r="M47" i="24"/>
  <c r="N47" i="24"/>
  <c r="O47" i="24"/>
  <c r="P47" i="24"/>
  <c r="Q47" i="24"/>
  <c r="D48" i="24"/>
  <c r="C48" i="24" s="1"/>
  <c r="E48" i="24"/>
  <c r="D49" i="24"/>
  <c r="C49" i="24" s="1"/>
  <c r="E49" i="24"/>
  <c r="D50" i="24"/>
  <c r="C50" i="24" s="1"/>
  <c r="E50" i="24"/>
  <c r="D51" i="24"/>
  <c r="C51" i="24" s="1"/>
  <c r="E51" i="24"/>
  <c r="F53" i="24"/>
  <c r="F52" i="24" s="1"/>
  <c r="G53" i="24"/>
  <c r="G52" i="24" s="1"/>
  <c r="H53" i="24"/>
  <c r="H52" i="24" s="1"/>
  <c r="I53" i="24"/>
  <c r="J53" i="24"/>
  <c r="J52" i="24" s="1"/>
  <c r="K53" i="24"/>
  <c r="L53" i="24"/>
  <c r="L52" i="24" s="1"/>
  <c r="M53" i="24"/>
  <c r="M52" i="24" s="1"/>
  <c r="N53" i="24"/>
  <c r="O53" i="24"/>
  <c r="O52" i="24" s="1"/>
  <c r="P53" i="24"/>
  <c r="P52" i="24" s="1"/>
  <c r="Q53" i="24"/>
  <c r="Q52" i="24" s="1"/>
  <c r="D54" i="24"/>
  <c r="C54" i="24"/>
  <c r="E54" i="24"/>
  <c r="D55" i="24"/>
  <c r="E55" i="24"/>
  <c r="C55" i="24" s="1"/>
  <c r="D56" i="24"/>
  <c r="C56" i="24" s="1"/>
  <c r="E56" i="24"/>
  <c r="F57" i="24"/>
  <c r="D57" i="24" s="1"/>
  <c r="G57" i="24"/>
  <c r="H57" i="24"/>
  <c r="I57" i="24"/>
  <c r="J57" i="24"/>
  <c r="K57" i="24"/>
  <c r="K52" i="24" s="1"/>
  <c r="L57" i="24"/>
  <c r="M57" i="24"/>
  <c r="N57" i="24"/>
  <c r="O57" i="24"/>
  <c r="P57" i="24"/>
  <c r="Q57" i="24"/>
  <c r="D58" i="24"/>
  <c r="E58" i="24"/>
  <c r="C58" i="24" s="1"/>
  <c r="D59" i="24"/>
  <c r="C59" i="24" s="1"/>
  <c r="E59" i="24"/>
  <c r="D60" i="24"/>
  <c r="C60" i="24" s="1"/>
  <c r="E60" i="24"/>
  <c r="D61" i="24"/>
  <c r="E61" i="24"/>
  <c r="C61" i="24" s="1"/>
  <c r="F63" i="24"/>
  <c r="F62" i="24" s="1"/>
  <c r="G63" i="24"/>
  <c r="H63" i="24"/>
  <c r="I63" i="24"/>
  <c r="I62" i="24" s="1"/>
  <c r="J63" i="24"/>
  <c r="J62" i="24" s="1"/>
  <c r="K63" i="24"/>
  <c r="L63" i="24"/>
  <c r="L62" i="24" s="1"/>
  <c r="M63" i="24"/>
  <c r="M62" i="24" s="1"/>
  <c r="N63" i="24"/>
  <c r="N62" i="24" s="1"/>
  <c r="O63" i="24"/>
  <c r="P63" i="24"/>
  <c r="Q63" i="24"/>
  <c r="Q62" i="24" s="1"/>
  <c r="D64" i="24"/>
  <c r="E64" i="24"/>
  <c r="D65" i="24"/>
  <c r="E65" i="24"/>
  <c r="C65" i="24" s="1"/>
  <c r="D66" i="24"/>
  <c r="E66" i="24"/>
  <c r="F67" i="24"/>
  <c r="G67" i="24"/>
  <c r="H67" i="24"/>
  <c r="D67" i="24" s="1"/>
  <c r="I67" i="24"/>
  <c r="J67" i="24"/>
  <c r="K67" i="24"/>
  <c r="L67" i="24"/>
  <c r="M67" i="24"/>
  <c r="N67" i="24"/>
  <c r="O67" i="24"/>
  <c r="P67" i="24"/>
  <c r="P62" i="24" s="1"/>
  <c r="Q67" i="24"/>
  <c r="D68" i="24"/>
  <c r="C68" i="24" s="1"/>
  <c r="E68" i="24"/>
  <c r="D69" i="24"/>
  <c r="C69" i="24" s="1"/>
  <c r="E69" i="24"/>
  <c r="D70" i="24"/>
  <c r="E70" i="24"/>
  <c r="D71" i="24"/>
  <c r="C71" i="24" s="1"/>
  <c r="E71" i="24"/>
  <c r="L72" i="24"/>
  <c r="F73" i="24"/>
  <c r="G73" i="24"/>
  <c r="H73" i="24"/>
  <c r="H72" i="24" s="1"/>
  <c r="I73" i="24"/>
  <c r="I72" i="24"/>
  <c r="J73" i="24"/>
  <c r="J72" i="24" s="1"/>
  <c r="K73" i="24"/>
  <c r="K72" i="24" s="1"/>
  <c r="L73" i="24"/>
  <c r="M73" i="24"/>
  <c r="M72" i="24" s="1"/>
  <c r="N73" i="24"/>
  <c r="N72" i="24"/>
  <c r="N10" i="24" s="1"/>
  <c r="O73" i="24"/>
  <c r="O72" i="24" s="1"/>
  <c r="P73" i="24"/>
  <c r="Q73" i="24"/>
  <c r="D74" i="24"/>
  <c r="E74" i="24"/>
  <c r="D75" i="24"/>
  <c r="E75" i="24"/>
  <c r="C75" i="24" s="1"/>
  <c r="D76" i="24"/>
  <c r="C76" i="24"/>
  <c r="E76" i="24"/>
  <c r="F77" i="24"/>
  <c r="F72" i="24" s="1"/>
  <c r="G77" i="24"/>
  <c r="E77" i="24" s="1"/>
  <c r="H77" i="24"/>
  <c r="I77" i="24"/>
  <c r="J77" i="24"/>
  <c r="K77" i="24"/>
  <c r="L77" i="24"/>
  <c r="M77" i="24"/>
  <c r="N77" i="24"/>
  <c r="O77" i="24"/>
  <c r="P77" i="24"/>
  <c r="P72" i="24" s="1"/>
  <c r="Q77" i="24"/>
  <c r="Q72" i="24" s="1"/>
  <c r="D78" i="24"/>
  <c r="E78" i="24"/>
  <c r="C79" i="24"/>
  <c r="D79" i="24"/>
  <c r="E79" i="24"/>
  <c r="D80" i="24"/>
  <c r="E80" i="24"/>
  <c r="C80" i="24" s="1"/>
  <c r="D81" i="24"/>
  <c r="E81" i="24"/>
  <c r="G12" i="23"/>
  <c r="E13" i="23"/>
  <c r="G13" i="23"/>
  <c r="I13" i="23"/>
  <c r="K13" i="23"/>
  <c r="K12" i="23" s="1"/>
  <c r="M13" i="23"/>
  <c r="C13" i="23" s="1"/>
  <c r="O13" i="23"/>
  <c r="Q13" i="23"/>
  <c r="Q12" i="23" s="1"/>
  <c r="S13" i="23"/>
  <c r="S12" i="23" s="1"/>
  <c r="T12" i="23" s="1"/>
  <c r="U13" i="23"/>
  <c r="W13" i="23"/>
  <c r="Y13" i="23"/>
  <c r="AA13" i="23"/>
  <c r="AB13" i="23"/>
  <c r="C14" i="23"/>
  <c r="D14" i="23"/>
  <c r="B14" i="23"/>
  <c r="N14" i="23"/>
  <c r="P14" i="23"/>
  <c r="R14" i="23"/>
  <c r="T14" i="23"/>
  <c r="V14" i="23"/>
  <c r="X14" i="23"/>
  <c r="Z14" i="23"/>
  <c r="AB14" i="23"/>
  <c r="C15" i="23"/>
  <c r="B15" i="23" s="1"/>
  <c r="D15" i="23"/>
  <c r="P15" i="23"/>
  <c r="R15" i="23"/>
  <c r="T15" i="23"/>
  <c r="V15" i="23"/>
  <c r="X15" i="23"/>
  <c r="B16" i="23"/>
  <c r="C16" i="23"/>
  <c r="D16" i="23"/>
  <c r="N16" i="23"/>
  <c r="P16" i="23"/>
  <c r="R16" i="23"/>
  <c r="T16" i="23"/>
  <c r="V16" i="23"/>
  <c r="X16" i="23"/>
  <c r="E17" i="23"/>
  <c r="G17" i="23"/>
  <c r="I17" i="23"/>
  <c r="I12" i="23" s="1"/>
  <c r="K17" i="23"/>
  <c r="M17" i="23"/>
  <c r="N17" i="23"/>
  <c r="O17" i="23"/>
  <c r="P17" i="23" s="1"/>
  <c r="Q17" i="23"/>
  <c r="S17" i="23"/>
  <c r="U17" i="23"/>
  <c r="W17" i="23"/>
  <c r="Y17" i="23"/>
  <c r="AA17" i="23"/>
  <c r="AB17" i="23" s="1"/>
  <c r="C18" i="23"/>
  <c r="B18" i="23" s="1"/>
  <c r="D18" i="23"/>
  <c r="N18" i="23"/>
  <c r="P18" i="23"/>
  <c r="R18" i="23"/>
  <c r="T18" i="23"/>
  <c r="V18" i="23"/>
  <c r="X18" i="23"/>
  <c r="AB18" i="23"/>
  <c r="C19" i="23"/>
  <c r="B19" i="23" s="1"/>
  <c r="D19" i="23"/>
  <c r="N19" i="23"/>
  <c r="P19" i="23"/>
  <c r="R19" i="23"/>
  <c r="T19" i="23"/>
  <c r="V19" i="23"/>
  <c r="X19" i="23"/>
  <c r="C20" i="23"/>
  <c r="D20" i="23"/>
  <c r="N20" i="23"/>
  <c r="P20" i="23"/>
  <c r="R20" i="23"/>
  <c r="T20" i="23"/>
  <c r="V20" i="23"/>
  <c r="X20" i="23"/>
  <c r="AB20" i="23"/>
  <c r="C21" i="23"/>
  <c r="B21" i="23" s="1"/>
  <c r="D21" i="23"/>
  <c r="N21" i="23"/>
  <c r="P21" i="23"/>
  <c r="R21" i="23"/>
  <c r="T21" i="23"/>
  <c r="V21" i="23"/>
  <c r="X21" i="23"/>
  <c r="U22" i="23"/>
  <c r="X22" i="23" s="1"/>
  <c r="E23" i="23"/>
  <c r="G23" i="23"/>
  <c r="I23" i="23"/>
  <c r="K23" i="23"/>
  <c r="M23" i="23"/>
  <c r="O23" i="23"/>
  <c r="Q23" i="23"/>
  <c r="S23" i="23"/>
  <c r="T23" i="23" s="1"/>
  <c r="U23" i="23"/>
  <c r="V23" i="23"/>
  <c r="W23" i="23"/>
  <c r="X23" i="23" s="1"/>
  <c r="Y23" i="23"/>
  <c r="AA23" i="23"/>
  <c r="C24" i="23"/>
  <c r="D24" i="23"/>
  <c r="N24" i="23"/>
  <c r="P24" i="23"/>
  <c r="R24" i="23"/>
  <c r="T24" i="23"/>
  <c r="V24" i="23"/>
  <c r="X24" i="23"/>
  <c r="C25" i="23"/>
  <c r="B25" i="23" s="1"/>
  <c r="D25" i="23"/>
  <c r="R25" i="23"/>
  <c r="T25" i="23"/>
  <c r="B26" i="23"/>
  <c r="C26" i="23"/>
  <c r="D26" i="23"/>
  <c r="R26" i="23"/>
  <c r="T26" i="23"/>
  <c r="V26" i="23"/>
  <c r="X26" i="23"/>
  <c r="E27" i="23"/>
  <c r="C27" i="23" s="1"/>
  <c r="B27" i="23" s="1"/>
  <c r="G27" i="23"/>
  <c r="I27" i="23"/>
  <c r="K27" i="23"/>
  <c r="K22" i="23" s="1"/>
  <c r="M27" i="23"/>
  <c r="O27" i="23"/>
  <c r="Q27" i="23"/>
  <c r="S27" i="23"/>
  <c r="U27" i="23"/>
  <c r="W27" i="23"/>
  <c r="Y27" i="23"/>
  <c r="AA27" i="23"/>
  <c r="C28" i="23"/>
  <c r="B28" i="23"/>
  <c r="D28" i="23"/>
  <c r="C29" i="23"/>
  <c r="D29" i="23"/>
  <c r="B29" i="23" s="1"/>
  <c r="C30" i="23"/>
  <c r="B30" i="23" s="1"/>
  <c r="D30" i="23"/>
  <c r="C31" i="23"/>
  <c r="B31" i="23" s="1"/>
  <c r="D31" i="23"/>
  <c r="R31" i="23"/>
  <c r="T31" i="23"/>
  <c r="V31" i="23"/>
  <c r="X31" i="23"/>
  <c r="E33" i="23"/>
  <c r="G33" i="23"/>
  <c r="I33" i="23"/>
  <c r="I32" i="23" s="1"/>
  <c r="K33" i="23"/>
  <c r="K32" i="23" s="1"/>
  <c r="M33" i="23"/>
  <c r="N33" i="23"/>
  <c r="O33" i="23"/>
  <c r="P33" i="23" s="1"/>
  <c r="Q33" i="23"/>
  <c r="S33" i="23"/>
  <c r="U33" i="23"/>
  <c r="U32" i="23" s="1"/>
  <c r="V32" i="23" s="1"/>
  <c r="W33" i="23"/>
  <c r="Y33" i="23"/>
  <c r="Y32" i="23" s="1"/>
  <c r="AA33" i="23"/>
  <c r="C34" i="23"/>
  <c r="B34" i="23" s="1"/>
  <c r="D34" i="23"/>
  <c r="N34" i="23"/>
  <c r="P34" i="23"/>
  <c r="R34" i="23"/>
  <c r="T34" i="23"/>
  <c r="V34" i="23"/>
  <c r="X34" i="23"/>
  <c r="C35" i="23"/>
  <c r="D35" i="23"/>
  <c r="R35" i="23"/>
  <c r="T35" i="23"/>
  <c r="V35" i="23"/>
  <c r="X35" i="23"/>
  <c r="C36" i="23"/>
  <c r="D36" i="23"/>
  <c r="B36" i="23" s="1"/>
  <c r="R36" i="23"/>
  <c r="T36" i="23"/>
  <c r="V36" i="23"/>
  <c r="X36" i="23"/>
  <c r="E37" i="23"/>
  <c r="G37" i="23"/>
  <c r="I37" i="23"/>
  <c r="K37" i="23"/>
  <c r="M37" i="23"/>
  <c r="O37" i="23"/>
  <c r="Q37" i="23"/>
  <c r="R37" i="23"/>
  <c r="S37" i="23"/>
  <c r="T37" i="23"/>
  <c r="U37" i="23"/>
  <c r="W37" i="23"/>
  <c r="X37" i="23"/>
  <c r="Y37" i="23"/>
  <c r="AA37" i="23"/>
  <c r="AA32" i="23" s="1"/>
  <c r="C38" i="23"/>
  <c r="D38" i="23"/>
  <c r="B38" i="23" s="1"/>
  <c r="R38" i="23"/>
  <c r="T38" i="23"/>
  <c r="V38" i="23"/>
  <c r="X38" i="23"/>
  <c r="C39" i="23"/>
  <c r="D39" i="23"/>
  <c r="C40" i="23"/>
  <c r="B40" i="23" s="1"/>
  <c r="D40" i="23"/>
  <c r="R40" i="23"/>
  <c r="T40" i="23"/>
  <c r="C41" i="23"/>
  <c r="D41" i="23"/>
  <c r="R41" i="23"/>
  <c r="T41" i="23"/>
  <c r="V41" i="23"/>
  <c r="X41" i="23"/>
  <c r="AB41" i="23"/>
  <c r="O42" i="23"/>
  <c r="E43" i="23"/>
  <c r="G43" i="23"/>
  <c r="I43" i="23"/>
  <c r="I42" i="23" s="1"/>
  <c r="K43" i="23"/>
  <c r="K42" i="23"/>
  <c r="M43" i="23"/>
  <c r="M42" i="23" s="1"/>
  <c r="O43" i="23"/>
  <c r="Q43" i="23"/>
  <c r="R43" i="23" s="1"/>
  <c r="S43" i="23"/>
  <c r="T43" i="23" s="1"/>
  <c r="S42" i="23"/>
  <c r="U43" i="23"/>
  <c r="U42" i="23" s="1"/>
  <c r="V43" i="23"/>
  <c r="W43" i="23"/>
  <c r="X43" i="23"/>
  <c r="Y43" i="23"/>
  <c r="Y42" i="23" s="1"/>
  <c r="AA43" i="23"/>
  <c r="C44" i="23"/>
  <c r="D44" i="23"/>
  <c r="N44" i="23"/>
  <c r="R44" i="23"/>
  <c r="T44" i="23"/>
  <c r="V44" i="23"/>
  <c r="X44" i="23"/>
  <c r="C45" i="23"/>
  <c r="D45" i="23"/>
  <c r="C46" i="23"/>
  <c r="D46" i="23"/>
  <c r="B46" i="23"/>
  <c r="R46" i="23"/>
  <c r="T46" i="23"/>
  <c r="V46" i="23"/>
  <c r="X46" i="23"/>
  <c r="E47" i="23"/>
  <c r="E42" i="23" s="1"/>
  <c r="G47" i="23"/>
  <c r="I47" i="23"/>
  <c r="K47" i="23"/>
  <c r="M47" i="23"/>
  <c r="O47" i="23"/>
  <c r="Q47" i="23"/>
  <c r="S47" i="23"/>
  <c r="U47" i="23"/>
  <c r="W47" i="23"/>
  <c r="Y47" i="23"/>
  <c r="AA47" i="23"/>
  <c r="C48" i="23"/>
  <c r="D48" i="23"/>
  <c r="C49" i="23"/>
  <c r="D49" i="23"/>
  <c r="C50" i="23"/>
  <c r="D50" i="23"/>
  <c r="B50" i="23"/>
  <c r="C51" i="23"/>
  <c r="D51" i="23"/>
  <c r="R51" i="23"/>
  <c r="T51" i="23"/>
  <c r="V51" i="23"/>
  <c r="X51" i="23"/>
  <c r="S52" i="23"/>
  <c r="E53" i="23"/>
  <c r="G53" i="23"/>
  <c r="I53" i="23"/>
  <c r="I52" i="23" s="1"/>
  <c r="K53" i="23"/>
  <c r="M53" i="23"/>
  <c r="M52" i="23"/>
  <c r="N52" i="23" s="1"/>
  <c r="O53" i="23"/>
  <c r="O52" i="23" s="1"/>
  <c r="Q53" i="23"/>
  <c r="R53" i="23" s="1"/>
  <c r="S53" i="23"/>
  <c r="U53" i="23"/>
  <c r="W53" i="23"/>
  <c r="W52" i="23" s="1"/>
  <c r="Y53" i="23"/>
  <c r="AA53" i="23"/>
  <c r="AA52" i="23" s="1"/>
  <c r="C54" i="23"/>
  <c r="B54" i="23" s="1"/>
  <c r="D54" i="23"/>
  <c r="N54" i="23"/>
  <c r="P54" i="23"/>
  <c r="R54" i="23"/>
  <c r="T54" i="23"/>
  <c r="V54" i="23"/>
  <c r="X54" i="23"/>
  <c r="C55" i="23"/>
  <c r="D55" i="23"/>
  <c r="C56" i="23"/>
  <c r="B56" i="23" s="1"/>
  <c r="D56" i="23"/>
  <c r="R56" i="23"/>
  <c r="T56" i="23"/>
  <c r="E57" i="23"/>
  <c r="G57" i="23"/>
  <c r="G52" i="23" s="1"/>
  <c r="D52" i="23" s="1"/>
  <c r="I57" i="23"/>
  <c r="K57" i="23"/>
  <c r="K52" i="23"/>
  <c r="M57" i="23"/>
  <c r="O57" i="23"/>
  <c r="Q57" i="23"/>
  <c r="S57" i="23"/>
  <c r="U57" i="23"/>
  <c r="W57" i="23"/>
  <c r="Y57" i="23"/>
  <c r="AA57" i="23"/>
  <c r="C58" i="23"/>
  <c r="D58" i="23"/>
  <c r="B58" i="23"/>
  <c r="C59" i="23"/>
  <c r="B59" i="23" s="1"/>
  <c r="D59" i="23"/>
  <c r="C60" i="23"/>
  <c r="B60" i="23" s="1"/>
  <c r="D60" i="23"/>
  <c r="C61" i="23"/>
  <c r="D61" i="23"/>
  <c r="B61" i="23" s="1"/>
  <c r="R61" i="23"/>
  <c r="T61" i="23"/>
  <c r="V61" i="23"/>
  <c r="X61" i="23"/>
  <c r="C63" i="23"/>
  <c r="E63" i="23"/>
  <c r="G63" i="23"/>
  <c r="G62" i="23" s="1"/>
  <c r="I63" i="23"/>
  <c r="K63" i="23"/>
  <c r="K62" i="23" s="1"/>
  <c r="D63" i="23"/>
  <c r="M63" i="23"/>
  <c r="M62" i="23" s="1"/>
  <c r="O63" i="23"/>
  <c r="P63" i="23"/>
  <c r="Q63" i="23"/>
  <c r="S63" i="23"/>
  <c r="T63" i="23" s="1"/>
  <c r="S62" i="23"/>
  <c r="U63" i="23"/>
  <c r="V63" i="23"/>
  <c r="W63" i="23"/>
  <c r="X63" i="23" s="1"/>
  <c r="Y63" i="23"/>
  <c r="Y62" i="23" s="1"/>
  <c r="AA63" i="23"/>
  <c r="C64" i="23"/>
  <c r="B64" i="23" s="1"/>
  <c r="D64" i="23"/>
  <c r="N64" i="23"/>
  <c r="P64" i="23"/>
  <c r="R64" i="23"/>
  <c r="T64" i="23"/>
  <c r="V64" i="23"/>
  <c r="X64" i="23"/>
  <c r="C65" i="23"/>
  <c r="B65" i="23" s="1"/>
  <c r="D65" i="23"/>
  <c r="R65" i="23"/>
  <c r="T65" i="23"/>
  <c r="V65" i="23"/>
  <c r="X65" i="23"/>
  <c r="C66" i="23"/>
  <c r="B66" i="23" s="1"/>
  <c r="D66" i="23"/>
  <c r="R66" i="23"/>
  <c r="T66" i="23"/>
  <c r="V66" i="23"/>
  <c r="X66" i="23"/>
  <c r="E67" i="23"/>
  <c r="G67" i="23"/>
  <c r="I67" i="23"/>
  <c r="K67" i="23"/>
  <c r="M67" i="23"/>
  <c r="O67" i="23"/>
  <c r="O62" i="23" s="1"/>
  <c r="P62" i="23" s="1"/>
  <c r="Q67" i="23"/>
  <c r="S67" i="23"/>
  <c r="U67" i="23"/>
  <c r="U62" i="23" s="1"/>
  <c r="W67" i="23"/>
  <c r="W62" i="23" s="1"/>
  <c r="X62" i="23" s="1"/>
  <c r="Y67" i="23"/>
  <c r="AA67" i="23"/>
  <c r="D67" i="23" s="1"/>
  <c r="C68" i="23"/>
  <c r="B68" i="23" s="1"/>
  <c r="D68" i="23"/>
  <c r="B69" i="23"/>
  <c r="C69" i="23"/>
  <c r="D69" i="23"/>
  <c r="R69" i="23"/>
  <c r="T69" i="23"/>
  <c r="V69" i="23"/>
  <c r="X69" i="23"/>
  <c r="C70" i="23"/>
  <c r="B70" i="23" s="1"/>
  <c r="D70" i="23"/>
  <c r="C71" i="23"/>
  <c r="B71" i="23"/>
  <c r="D71" i="23"/>
  <c r="R71" i="23"/>
  <c r="T71" i="23"/>
  <c r="V71" i="23"/>
  <c r="X71" i="23"/>
  <c r="Y72" i="23"/>
  <c r="E73" i="23"/>
  <c r="G73" i="23"/>
  <c r="I73" i="23"/>
  <c r="I72" i="23" s="1"/>
  <c r="K73" i="23"/>
  <c r="K72" i="23" s="1"/>
  <c r="M73" i="23"/>
  <c r="N73" i="23"/>
  <c r="O73" i="23"/>
  <c r="P73" i="23"/>
  <c r="Q73" i="23"/>
  <c r="Q72" i="23" s="1"/>
  <c r="S73" i="23"/>
  <c r="T73" i="23" s="1"/>
  <c r="U73" i="23"/>
  <c r="V73" i="23"/>
  <c r="W73" i="23"/>
  <c r="X73" i="23" s="1"/>
  <c r="Y73" i="23"/>
  <c r="AA73" i="23"/>
  <c r="AA72" i="23" s="1"/>
  <c r="AB72" i="23" s="1"/>
  <c r="C74" i="23"/>
  <c r="D74" i="23"/>
  <c r="N74" i="23"/>
  <c r="P74" i="23"/>
  <c r="R74" i="23"/>
  <c r="T74" i="23"/>
  <c r="V74" i="23"/>
  <c r="X74" i="23"/>
  <c r="AB74" i="23"/>
  <c r="C75" i="23"/>
  <c r="B75" i="23" s="1"/>
  <c r="D75" i="23"/>
  <c r="R75" i="23"/>
  <c r="T75" i="23"/>
  <c r="V75" i="23"/>
  <c r="X75" i="23"/>
  <c r="C76" i="23"/>
  <c r="B76" i="23" s="1"/>
  <c r="D76" i="23"/>
  <c r="R76" i="23"/>
  <c r="T76" i="23"/>
  <c r="V76" i="23"/>
  <c r="X76" i="23"/>
  <c r="E77" i="23"/>
  <c r="G77" i="23"/>
  <c r="D77" i="23"/>
  <c r="I77" i="23"/>
  <c r="K77" i="23"/>
  <c r="M77" i="23"/>
  <c r="M72" i="23" s="1"/>
  <c r="O77" i="23"/>
  <c r="Q77" i="23"/>
  <c r="S77" i="23"/>
  <c r="R77" i="23"/>
  <c r="T77" i="23"/>
  <c r="U77" i="23"/>
  <c r="U72" i="23"/>
  <c r="W77" i="23"/>
  <c r="X77" i="23" s="1"/>
  <c r="V77" i="23"/>
  <c r="Y77" i="23"/>
  <c r="AA77" i="23"/>
  <c r="C78" i="23"/>
  <c r="B78" i="23" s="1"/>
  <c r="D78" i="23"/>
  <c r="R78" i="23"/>
  <c r="T78" i="23"/>
  <c r="V78" i="23"/>
  <c r="X78" i="23"/>
  <c r="C79" i="23"/>
  <c r="B79" i="23" s="1"/>
  <c r="D79" i="23"/>
  <c r="R79" i="23"/>
  <c r="T79" i="23"/>
  <c r="V79" i="23"/>
  <c r="X79" i="23"/>
  <c r="C80" i="23"/>
  <c r="B80" i="23"/>
  <c r="D80" i="23"/>
  <c r="C81" i="23"/>
  <c r="B81" i="23" s="1"/>
  <c r="D81" i="23"/>
  <c r="R81" i="23"/>
  <c r="T81" i="23"/>
  <c r="V81" i="23"/>
  <c r="X81" i="23"/>
  <c r="N9" i="22"/>
  <c r="P9" i="22"/>
  <c r="R9" i="22"/>
  <c r="T9" i="22"/>
  <c r="V9" i="22"/>
  <c r="X9" i="22"/>
  <c r="Z9" i="22"/>
  <c r="AB9" i="22"/>
  <c r="N10" i="22"/>
  <c r="P10" i="22"/>
  <c r="R10" i="22"/>
  <c r="T10" i="22"/>
  <c r="V10" i="22"/>
  <c r="X10" i="22"/>
  <c r="Z10" i="22"/>
  <c r="AB10" i="22"/>
  <c r="N11" i="22"/>
  <c r="P11" i="22"/>
  <c r="R11" i="22"/>
  <c r="T11" i="22"/>
  <c r="V11" i="22"/>
  <c r="X11" i="22"/>
  <c r="Z11" i="22"/>
  <c r="AB11" i="22"/>
  <c r="N12" i="22"/>
  <c r="P12" i="22"/>
  <c r="R12" i="22"/>
  <c r="T12" i="22"/>
  <c r="V12" i="22"/>
  <c r="X12" i="22"/>
  <c r="N13" i="22"/>
  <c r="P13" i="22"/>
  <c r="R13" i="22"/>
  <c r="T13" i="22"/>
  <c r="V13" i="22"/>
  <c r="X13" i="22"/>
  <c r="M14" i="22"/>
  <c r="P14" i="22" s="1"/>
  <c r="R14" i="22"/>
  <c r="T14" i="22"/>
  <c r="V14" i="22"/>
  <c r="X14" i="22"/>
  <c r="N15" i="22"/>
  <c r="P15" i="22"/>
  <c r="R15" i="22"/>
  <c r="T15" i="22"/>
  <c r="V15" i="22"/>
  <c r="X15" i="22"/>
  <c r="N16" i="22"/>
  <c r="P16" i="22"/>
  <c r="R16" i="22"/>
  <c r="T16" i="22"/>
  <c r="V16" i="22"/>
  <c r="X16" i="22"/>
  <c r="N17" i="22"/>
  <c r="P17" i="22"/>
  <c r="R17" i="22"/>
  <c r="T17" i="22"/>
  <c r="V17" i="22"/>
  <c r="X17" i="22"/>
  <c r="N18" i="22"/>
  <c r="P18" i="22"/>
  <c r="R18" i="22"/>
  <c r="T18" i="22"/>
  <c r="V18" i="22"/>
  <c r="X18" i="22"/>
  <c r="N7" i="25"/>
  <c r="P7" i="25"/>
  <c r="R7" i="25"/>
  <c r="T7" i="25"/>
  <c r="V7" i="25"/>
  <c r="X7" i="25"/>
  <c r="Z7" i="25"/>
  <c r="AB7" i="25"/>
  <c r="N8" i="25"/>
  <c r="P8" i="25"/>
  <c r="R8" i="25"/>
  <c r="T8" i="25"/>
  <c r="V8" i="25"/>
  <c r="X8" i="25"/>
  <c r="Z8" i="25"/>
  <c r="AB8" i="25"/>
  <c r="N9" i="25"/>
  <c r="P9" i="25"/>
  <c r="R9" i="25"/>
  <c r="T9" i="25"/>
  <c r="V9" i="25"/>
  <c r="X9" i="25"/>
  <c r="Z9" i="25"/>
  <c r="AB9" i="25"/>
  <c r="N10" i="25"/>
  <c r="P10" i="25"/>
  <c r="R10" i="25"/>
  <c r="T10" i="25"/>
  <c r="V10" i="25"/>
  <c r="X10" i="25"/>
  <c r="N11" i="25"/>
  <c r="P11" i="25"/>
  <c r="R11" i="25"/>
  <c r="T11" i="25"/>
  <c r="V11" i="25"/>
  <c r="X11" i="25"/>
  <c r="N12" i="25"/>
  <c r="P12" i="25"/>
  <c r="R12" i="25"/>
  <c r="T12" i="25"/>
  <c r="V12" i="25"/>
  <c r="X12" i="25"/>
  <c r="N13" i="25"/>
  <c r="P13" i="25"/>
  <c r="R13" i="25"/>
  <c r="T13" i="25"/>
  <c r="V13" i="25"/>
  <c r="X13" i="25"/>
  <c r="N14" i="25"/>
  <c r="P14" i="25"/>
  <c r="R14" i="25"/>
  <c r="T14" i="25"/>
  <c r="V14" i="25"/>
  <c r="X14" i="25"/>
  <c r="N15" i="25"/>
  <c r="P15" i="25"/>
  <c r="R15" i="25"/>
  <c r="T15" i="25"/>
  <c r="V15" i="25"/>
  <c r="X15" i="25"/>
  <c r="N16" i="25"/>
  <c r="P16" i="25"/>
  <c r="R16" i="25"/>
  <c r="T16" i="25"/>
  <c r="V16" i="25"/>
  <c r="X16" i="25"/>
  <c r="I62" i="23"/>
  <c r="V17" i="23"/>
  <c r="X17" i="23"/>
  <c r="D13" i="23"/>
  <c r="C77" i="23"/>
  <c r="B55" i="23"/>
  <c r="D47" i="23"/>
  <c r="B39" i="23"/>
  <c r="V37" i="23"/>
  <c r="N63" i="23"/>
  <c r="D57" i="23"/>
  <c r="P53" i="23"/>
  <c r="B44" i="23"/>
  <c r="W42" i="23"/>
  <c r="C43" i="23"/>
  <c r="C37" i="23"/>
  <c r="X33" i="23"/>
  <c r="M32" i="23"/>
  <c r="W32" i="23"/>
  <c r="X32" i="23" s="1"/>
  <c r="B24" i="23"/>
  <c r="Q22" i="23"/>
  <c r="R23" i="23"/>
  <c r="M22" i="23"/>
  <c r="R17" i="23"/>
  <c r="T17" i="23"/>
  <c r="U12" i="23"/>
  <c r="C81" i="24"/>
  <c r="C78" i="24"/>
  <c r="E73" i="24"/>
  <c r="C41" i="24"/>
  <c r="C21" i="24"/>
  <c r="E13" i="24"/>
  <c r="G72" i="23"/>
  <c r="B63" i="23"/>
  <c r="E72" i="23"/>
  <c r="C72" i="23"/>
  <c r="G32" i="23"/>
  <c r="D33" i="23"/>
  <c r="AB73" i="23"/>
  <c r="W72" i="23"/>
  <c r="X72" i="23" s="1"/>
  <c r="S72" i="23"/>
  <c r="O72" i="23"/>
  <c r="P72" i="23" s="1"/>
  <c r="C73" i="23"/>
  <c r="X67" i="23"/>
  <c r="R63" i="23"/>
  <c r="Y52" i="23"/>
  <c r="T53" i="23"/>
  <c r="N53" i="23"/>
  <c r="D53" i="23"/>
  <c r="B49" i="23"/>
  <c r="B45" i="23"/>
  <c r="G42" i="23"/>
  <c r="B41" i="23"/>
  <c r="B35" i="23"/>
  <c r="V33" i="23"/>
  <c r="D27" i="23"/>
  <c r="D73" i="24"/>
  <c r="C73" i="24" s="1"/>
  <c r="D13" i="24"/>
  <c r="N43" i="23"/>
  <c r="W22" i="23"/>
  <c r="S22" i="23"/>
  <c r="T22" i="23" s="1"/>
  <c r="I22" i="23"/>
  <c r="B20" i="23"/>
  <c r="Y12" i="23"/>
  <c r="T13" i="23"/>
  <c r="C70" i="24"/>
  <c r="E67" i="24"/>
  <c r="C66" i="24"/>
  <c r="O62" i="24"/>
  <c r="K62" i="24"/>
  <c r="G62" i="24"/>
  <c r="E62" i="24" s="1"/>
  <c r="E63" i="24"/>
  <c r="E47" i="24"/>
  <c r="O42" i="24"/>
  <c r="E42" i="24" s="1"/>
  <c r="K42" i="24"/>
  <c r="G42" i="24"/>
  <c r="E43" i="24"/>
  <c r="E27" i="24"/>
  <c r="O22" i="24"/>
  <c r="K22" i="24"/>
  <c r="E22" i="24" s="1"/>
  <c r="G22" i="24"/>
  <c r="E23" i="24"/>
  <c r="F10" i="24"/>
  <c r="AA22" i="23"/>
  <c r="G22" i="23"/>
  <c r="C17" i="23"/>
  <c r="M12" i="23"/>
  <c r="M11" i="23" s="1"/>
  <c r="E12" i="23"/>
  <c r="D47" i="24"/>
  <c r="C47" i="24"/>
  <c r="D43" i="24"/>
  <c r="C43" i="24"/>
  <c r="D27" i="24"/>
  <c r="C27" i="24" s="1"/>
  <c r="D23" i="24"/>
  <c r="Z13" i="23"/>
  <c r="V13" i="23"/>
  <c r="R13" i="23"/>
  <c r="D72" i="23"/>
  <c r="B72" i="23" s="1"/>
  <c r="O10" i="24"/>
  <c r="C67" i="24"/>
  <c r="C12" i="23"/>
  <c r="C13" i="24"/>
  <c r="B13" i="23"/>
  <c r="R22" i="23"/>
  <c r="N72" i="23"/>
  <c r="V72" i="23"/>
  <c r="C23" i="24"/>
  <c r="M10" i="23"/>
  <c r="D16" i="40"/>
  <c r="F17" i="40"/>
  <c r="N17" i="40"/>
  <c r="B20" i="40"/>
  <c r="F23" i="40"/>
  <c r="N23" i="40"/>
  <c r="B26" i="40"/>
  <c r="J27" i="40"/>
  <c r="C13" i="40"/>
  <c r="D13" i="40" s="1"/>
  <c r="F15" i="40"/>
  <c r="H17" i="40"/>
  <c r="P17" i="40"/>
  <c r="O22" i="40"/>
  <c r="D29" i="40"/>
  <c r="E13" i="40"/>
  <c r="F13" i="40"/>
  <c r="M12" i="40"/>
  <c r="E12" i="40" s="1"/>
  <c r="U12" i="40"/>
  <c r="V12" i="40" s="1"/>
  <c r="B19" i="40"/>
  <c r="D25" i="40"/>
  <c r="F30" i="40"/>
  <c r="G12" i="40"/>
  <c r="C12" i="40" s="1"/>
  <c r="K12" i="40"/>
  <c r="O12" i="40"/>
  <c r="R12" i="40" s="1"/>
  <c r="S12" i="40"/>
  <c r="S11" i="40" s="1"/>
  <c r="T11" i="40" s="1"/>
  <c r="B13" i="40"/>
  <c r="J13" i="40"/>
  <c r="N13" i="40"/>
  <c r="R13" i="40"/>
  <c r="V13" i="40"/>
  <c r="D15" i="40"/>
  <c r="B17" i="40"/>
  <c r="D19" i="40"/>
  <c r="B21" i="40"/>
  <c r="I22" i="40"/>
  <c r="I11" i="40"/>
  <c r="M22" i="40"/>
  <c r="Q22" i="40"/>
  <c r="R22" i="40" s="1"/>
  <c r="U22" i="40"/>
  <c r="V22" i="40"/>
  <c r="D23" i="40"/>
  <c r="H23" i="40"/>
  <c r="L23" i="40"/>
  <c r="P23" i="40"/>
  <c r="T23" i="40"/>
  <c r="B25" i="40"/>
  <c r="L27" i="40"/>
  <c r="P27" i="40"/>
  <c r="F29" i="40"/>
  <c r="D31" i="40"/>
  <c r="C27" i="40"/>
  <c r="F27" i="40" s="1"/>
  <c r="B30" i="40"/>
  <c r="M11" i="40"/>
  <c r="L12" i="40"/>
  <c r="H12" i="40"/>
  <c r="G11" i="40"/>
  <c r="H11" i="40" s="1"/>
  <c r="J12" i="40"/>
  <c r="B27" i="40"/>
  <c r="D27" i="40"/>
  <c r="T12" i="40"/>
  <c r="J22" i="40"/>
  <c r="N12" i="40"/>
  <c r="H22" i="40"/>
  <c r="J11" i="40"/>
  <c r="C22" i="41"/>
  <c r="N12" i="41"/>
  <c r="V12" i="41"/>
  <c r="E12" i="41"/>
  <c r="Q11" i="41"/>
  <c r="G12" i="41"/>
  <c r="J12" i="41" s="1"/>
  <c r="K12" i="41"/>
  <c r="L12" i="41" s="1"/>
  <c r="O12" i="41"/>
  <c r="R12" i="41" s="1"/>
  <c r="S12" i="41"/>
  <c r="T12" i="41" s="1"/>
  <c r="J13" i="41"/>
  <c r="N13" i="41"/>
  <c r="R13" i="41"/>
  <c r="V13" i="41"/>
  <c r="D15" i="41"/>
  <c r="D19" i="41"/>
  <c r="B21" i="41"/>
  <c r="I22" i="41"/>
  <c r="H22" i="41" s="1"/>
  <c r="M22" i="41"/>
  <c r="N22" i="41" s="1"/>
  <c r="Q22" i="41"/>
  <c r="R22" i="41"/>
  <c r="U22" i="41"/>
  <c r="U11" i="41" s="1"/>
  <c r="V11" i="41" s="1"/>
  <c r="V22" i="41"/>
  <c r="H23" i="41"/>
  <c r="L23" i="41"/>
  <c r="P23" i="41"/>
  <c r="T23" i="41"/>
  <c r="B25" i="41"/>
  <c r="D27" i="41"/>
  <c r="B29" i="41"/>
  <c r="D31" i="41"/>
  <c r="K11" i="41"/>
  <c r="G11" i="41"/>
  <c r="I11" i="41"/>
  <c r="J11" i="41" s="1"/>
  <c r="P22" i="41"/>
  <c r="P12" i="41"/>
  <c r="J22" i="41"/>
  <c r="S11" i="41"/>
  <c r="T11" i="41" s="1"/>
  <c r="H11" i="41"/>
  <c r="N22" i="42"/>
  <c r="T12" i="42"/>
  <c r="U11" i="42"/>
  <c r="V12" i="42"/>
  <c r="F27" i="42"/>
  <c r="E22" i="42"/>
  <c r="L22" i="42"/>
  <c r="R13" i="42"/>
  <c r="V17" i="42"/>
  <c r="D19" i="42"/>
  <c r="H23" i="42"/>
  <c r="F25" i="42"/>
  <c r="L27" i="42"/>
  <c r="M11" i="42"/>
  <c r="B18" i="42"/>
  <c r="E17" i="42"/>
  <c r="F19" i="42"/>
  <c r="J23" i="42"/>
  <c r="N27" i="42"/>
  <c r="B14" i="42"/>
  <c r="B30" i="42"/>
  <c r="C27" i="42"/>
  <c r="B29" i="42"/>
  <c r="Q12" i="42"/>
  <c r="P12" i="42" s="1"/>
  <c r="G22" i="42"/>
  <c r="J22" i="42" s="1"/>
  <c r="B20" i="42"/>
  <c r="B28" i="42"/>
  <c r="I11" i="42"/>
  <c r="Q11" i="42"/>
  <c r="D27" i="42"/>
  <c r="B27" i="42"/>
  <c r="M22" i="43"/>
  <c r="U12" i="43"/>
  <c r="T11" i="43"/>
  <c r="U11" i="43" s="1"/>
  <c r="W12" i="43"/>
  <c r="V11" i="43"/>
  <c r="W11" i="43" s="1"/>
  <c r="R11" i="43"/>
  <c r="E17" i="43"/>
  <c r="C17" i="43"/>
  <c r="F12" i="43"/>
  <c r="M12" i="43"/>
  <c r="L11" i="43"/>
  <c r="M11" i="43"/>
  <c r="G17" i="43"/>
  <c r="H12" i="43"/>
  <c r="K12" i="43" s="1"/>
  <c r="S13" i="43"/>
  <c r="W17" i="43"/>
  <c r="E19" i="43"/>
  <c r="I23" i="43"/>
  <c r="N11" i="43"/>
  <c r="C18" i="43"/>
  <c r="G19" i="43"/>
  <c r="K23" i="43"/>
  <c r="O27" i="43"/>
  <c r="C31" i="43"/>
  <c r="F13" i="43"/>
  <c r="W13" i="43"/>
  <c r="M23" i="43"/>
  <c r="C14" i="43"/>
  <c r="C30" i="43"/>
  <c r="D27" i="43"/>
  <c r="E27" i="43" s="1"/>
  <c r="M13" i="43"/>
  <c r="H22" i="43"/>
  <c r="J22" i="43"/>
  <c r="K22" i="43" s="1"/>
  <c r="C25" i="43"/>
  <c r="O11" i="43"/>
  <c r="I22" i="43"/>
  <c r="F22" i="43"/>
  <c r="G27" i="43"/>
  <c r="Q12" i="44"/>
  <c r="S12" i="44"/>
  <c r="L11" i="44"/>
  <c r="C16" i="44"/>
  <c r="F17" i="44"/>
  <c r="G17" i="44" s="1"/>
  <c r="C24" i="44"/>
  <c r="J12" i="44"/>
  <c r="P22" i="44"/>
  <c r="P11" i="44"/>
  <c r="F13" i="44"/>
  <c r="E18" i="44"/>
  <c r="C14" i="44"/>
  <c r="C30" i="44"/>
  <c r="T11" i="44"/>
  <c r="U11" i="44" s="1"/>
  <c r="E14" i="44"/>
  <c r="E30" i="44"/>
  <c r="Q23" i="44"/>
  <c r="C26" i="44"/>
  <c r="C20" i="44"/>
  <c r="C28" i="44"/>
  <c r="J11" i="44"/>
  <c r="C17" i="45"/>
  <c r="S22" i="45"/>
  <c r="K12" i="45"/>
  <c r="D12" i="45"/>
  <c r="L11" i="45"/>
  <c r="U12" i="45"/>
  <c r="W12" i="45"/>
  <c r="S13" i="45"/>
  <c r="W17" i="45"/>
  <c r="E19" i="45"/>
  <c r="I23" i="45"/>
  <c r="G25" i="45"/>
  <c r="M27" i="45"/>
  <c r="D13" i="45"/>
  <c r="E13" i="45" s="1"/>
  <c r="E24" i="45"/>
  <c r="C15" i="45"/>
  <c r="C31" i="45"/>
  <c r="P11" i="45"/>
  <c r="F13" i="45"/>
  <c r="G13" i="45" s="1"/>
  <c r="C14" i="45"/>
  <c r="C30" i="45"/>
  <c r="N12" i="45"/>
  <c r="F12" i="45" s="1"/>
  <c r="T22" i="45"/>
  <c r="U22" i="45" s="1"/>
  <c r="D27" i="45"/>
  <c r="C21" i="45"/>
  <c r="C29" i="45"/>
  <c r="R12" i="45"/>
  <c r="M13" i="45"/>
  <c r="Q17" i="45"/>
  <c r="E21" i="45"/>
  <c r="H22" i="45"/>
  <c r="F17" i="45"/>
  <c r="O12" i="45"/>
  <c r="N11" i="45"/>
  <c r="O11" i="45" s="1"/>
  <c r="T11" i="45"/>
  <c r="U11" i="45" s="1"/>
  <c r="E17" i="45"/>
  <c r="G17" i="45"/>
  <c r="S12" i="45"/>
  <c r="R11" i="45"/>
  <c r="S11" i="45" s="1"/>
  <c r="Q12" i="45"/>
  <c r="H11" i="45"/>
  <c r="D22" i="45"/>
  <c r="C13" i="45"/>
  <c r="M12" i="45"/>
  <c r="S12" i="46"/>
  <c r="R11" i="46"/>
  <c r="E23" i="46"/>
  <c r="C23" i="46"/>
  <c r="C16" i="46"/>
  <c r="F17" i="46"/>
  <c r="C17" i="46" s="1"/>
  <c r="C24" i="46"/>
  <c r="G25" i="46"/>
  <c r="D13" i="46"/>
  <c r="E13" i="46" s="1"/>
  <c r="E16" i="46"/>
  <c r="S13" i="46"/>
  <c r="J12" i="46"/>
  <c r="I12" i="46" s="1"/>
  <c r="C15" i="46"/>
  <c r="I17" i="46"/>
  <c r="P22" i="46"/>
  <c r="Q22" i="46"/>
  <c r="K23" i="46"/>
  <c r="O27" i="46"/>
  <c r="C31" i="46"/>
  <c r="L12" i="46"/>
  <c r="D12" i="46"/>
  <c r="W13" i="46"/>
  <c r="R22" i="46"/>
  <c r="S22" i="46" s="1"/>
  <c r="M23" i="46"/>
  <c r="C14" i="46"/>
  <c r="C30" i="46"/>
  <c r="F27" i="46"/>
  <c r="M13" i="46"/>
  <c r="Q17" i="46"/>
  <c r="E21" i="46"/>
  <c r="H22" i="46"/>
  <c r="E29" i="46"/>
  <c r="T12" i="46"/>
  <c r="J22" i="46"/>
  <c r="K22" i="46" s="1"/>
  <c r="C25" i="46"/>
  <c r="C13" i="46"/>
  <c r="O12" i="46"/>
  <c r="I22" i="46"/>
  <c r="K12" i="46"/>
  <c r="J11" i="46"/>
  <c r="M12" i="46"/>
  <c r="L11" i="46"/>
  <c r="P11" i="46"/>
  <c r="S11" i="46" s="1"/>
  <c r="E17" i="46"/>
  <c r="H11" i="46"/>
  <c r="I11" i="46" s="1"/>
  <c r="K11" i="46"/>
  <c r="E23" i="47"/>
  <c r="C23" i="47"/>
  <c r="L11" i="47"/>
  <c r="Q12" i="47"/>
  <c r="U12" i="47"/>
  <c r="T11" i="47"/>
  <c r="U11" i="47" s="1"/>
  <c r="W12" i="47"/>
  <c r="S12" i="47"/>
  <c r="Q13" i="47"/>
  <c r="U17" i="47"/>
  <c r="E19" i="47"/>
  <c r="I23" i="47"/>
  <c r="G25" i="47"/>
  <c r="M27" i="47"/>
  <c r="C16" i="47"/>
  <c r="F17" i="47"/>
  <c r="G17" i="47"/>
  <c r="C18" i="47"/>
  <c r="E24" i="47"/>
  <c r="S13" i="47"/>
  <c r="G19" i="47"/>
  <c r="K23" i="47"/>
  <c r="D13" i="47"/>
  <c r="U13" i="47"/>
  <c r="C15" i="47"/>
  <c r="I17" i="47"/>
  <c r="M23" i="47"/>
  <c r="C30" i="47"/>
  <c r="W13" i="47"/>
  <c r="E15" i="47"/>
  <c r="R11" i="47"/>
  <c r="N12" i="47"/>
  <c r="I13" i="47"/>
  <c r="M17" i="47"/>
  <c r="C21" i="47"/>
  <c r="V22" i="47"/>
  <c r="Q23" i="47"/>
  <c r="H22" i="47"/>
  <c r="K22" i="47" s="1"/>
  <c r="C20" i="47"/>
  <c r="E26" i="47"/>
  <c r="C28" i="47"/>
  <c r="H11" i="47"/>
  <c r="E13" i="47"/>
  <c r="C13" i="47"/>
  <c r="V11" i="47"/>
  <c r="W11" i="47" s="1"/>
  <c r="W22" i="47"/>
  <c r="G13" i="47"/>
  <c r="O12" i="47"/>
  <c r="E17" i="47"/>
  <c r="C17" i="47"/>
  <c r="G23" i="50"/>
  <c r="I22" i="50"/>
  <c r="H11" i="50"/>
  <c r="R11" i="50"/>
  <c r="E23" i="50"/>
  <c r="C23" i="50"/>
  <c r="E17" i="50"/>
  <c r="K22" i="50"/>
  <c r="F17" i="50"/>
  <c r="G17" i="50" s="1"/>
  <c r="G20" i="50"/>
  <c r="S13" i="50"/>
  <c r="I23" i="50"/>
  <c r="D13" i="50"/>
  <c r="C18" i="50"/>
  <c r="W12" i="50"/>
  <c r="G28" i="50"/>
  <c r="J12" i="50"/>
  <c r="C15" i="50"/>
  <c r="P22" i="50"/>
  <c r="S22" i="50" s="1"/>
  <c r="F13" i="50"/>
  <c r="Q27" i="50"/>
  <c r="C30" i="50"/>
  <c r="L12" i="50"/>
  <c r="D12" i="50" s="1"/>
  <c r="N12" i="50"/>
  <c r="T22" i="50"/>
  <c r="U22" i="50" s="1"/>
  <c r="P12" i="50"/>
  <c r="C21" i="50"/>
  <c r="V22" i="50"/>
  <c r="F22" i="50" s="1"/>
  <c r="W22" i="50"/>
  <c r="Q23" i="50"/>
  <c r="C29" i="50"/>
  <c r="F27" i="50"/>
  <c r="C20" i="50"/>
  <c r="C28" i="50"/>
  <c r="T12" i="50"/>
  <c r="C17" i="50"/>
  <c r="C25" i="50"/>
  <c r="W12" i="49"/>
  <c r="M12" i="49"/>
  <c r="O12" i="49"/>
  <c r="L11" i="49"/>
  <c r="S13" i="49"/>
  <c r="G17" i="49"/>
  <c r="E19" i="49"/>
  <c r="I23" i="49"/>
  <c r="G25" i="49"/>
  <c r="M27" i="49"/>
  <c r="D13" i="49"/>
  <c r="J12" i="49"/>
  <c r="C15" i="49"/>
  <c r="I17" i="49"/>
  <c r="G19" i="49"/>
  <c r="P22" i="49"/>
  <c r="Q22" i="49"/>
  <c r="K23" i="49"/>
  <c r="O27" i="49"/>
  <c r="C31" i="49"/>
  <c r="F13" i="49"/>
  <c r="G13" i="49"/>
  <c r="W13" i="49"/>
  <c r="E15" i="49"/>
  <c r="M23" i="49"/>
  <c r="Q27" i="49"/>
  <c r="C14" i="49"/>
  <c r="C30" i="49"/>
  <c r="T11" i="49"/>
  <c r="U11" i="49"/>
  <c r="P12" i="49"/>
  <c r="C21" i="49"/>
  <c r="V22" i="49"/>
  <c r="V11" i="49" s="1"/>
  <c r="W11" i="49" s="1"/>
  <c r="W22" i="49"/>
  <c r="C29" i="49"/>
  <c r="F27" i="49"/>
  <c r="G27" i="49"/>
  <c r="H22" i="49"/>
  <c r="K22" i="49" s="1"/>
  <c r="C20" i="49"/>
  <c r="E26" i="49"/>
  <c r="C28" i="49"/>
  <c r="Q12" i="50"/>
  <c r="V11" i="50"/>
  <c r="O12" i="50"/>
  <c r="N11" i="50"/>
  <c r="M12" i="50"/>
  <c r="L11" i="50"/>
  <c r="M11" i="50" s="1"/>
  <c r="G13" i="50"/>
  <c r="U12" i="50"/>
  <c r="E13" i="50"/>
  <c r="C13" i="50"/>
  <c r="F12" i="50"/>
  <c r="G12" i="50" s="1"/>
  <c r="J11" i="50"/>
  <c r="I11" i="50" s="1"/>
  <c r="K12" i="50"/>
  <c r="I12" i="50"/>
  <c r="S12" i="50"/>
  <c r="S22" i="49"/>
  <c r="I22" i="49"/>
  <c r="H11" i="49"/>
  <c r="E27" i="49"/>
  <c r="E13" i="49"/>
  <c r="C13" i="49"/>
  <c r="C27" i="49"/>
  <c r="P11" i="49"/>
  <c r="O11" i="50"/>
  <c r="K22" i="51"/>
  <c r="E32" i="51"/>
  <c r="G17" i="51"/>
  <c r="E17" i="51"/>
  <c r="C17" i="51"/>
  <c r="G43" i="51"/>
  <c r="D13" i="51"/>
  <c r="C13" i="51" s="1"/>
  <c r="E16" i="51"/>
  <c r="E24" i="51"/>
  <c r="U32" i="51"/>
  <c r="F35" i="51"/>
  <c r="J12" i="51"/>
  <c r="I17" i="51"/>
  <c r="F32" i="51"/>
  <c r="G32" i="51" s="1"/>
  <c r="F13" i="51"/>
  <c r="G16" i="51"/>
  <c r="G24" i="51"/>
  <c r="W22" i="51"/>
  <c r="L12" i="51"/>
  <c r="O12" i="51" s="1"/>
  <c r="R22" i="51"/>
  <c r="M23" i="51"/>
  <c r="C33" i="51"/>
  <c r="D41" i="51"/>
  <c r="N12" i="51"/>
  <c r="E14" i="51"/>
  <c r="C40" i="51"/>
  <c r="C48" i="51"/>
  <c r="C20" i="51"/>
  <c r="E26" i="51"/>
  <c r="C28" i="51"/>
  <c r="E42" i="51"/>
  <c r="E20" i="51"/>
  <c r="F23" i="51"/>
  <c r="E28" i="51"/>
  <c r="Q32" i="51"/>
  <c r="C38" i="51"/>
  <c r="C46" i="51"/>
  <c r="J11" i="51"/>
  <c r="C32" i="51"/>
  <c r="E11" i="54" l="1"/>
  <c r="I11" i="53"/>
  <c r="E22" i="53"/>
  <c r="F11" i="53"/>
  <c r="G11" i="53" s="1"/>
  <c r="G12" i="53"/>
  <c r="M11" i="53"/>
  <c r="E12" i="53"/>
  <c r="C12" i="53"/>
  <c r="C11" i="53" s="1"/>
  <c r="D11" i="53"/>
  <c r="S12" i="52"/>
  <c r="P11" i="52"/>
  <c r="I22" i="52"/>
  <c r="D22" i="52"/>
  <c r="F12" i="52"/>
  <c r="K12" i="52"/>
  <c r="J11" i="52"/>
  <c r="O11" i="52"/>
  <c r="C17" i="52"/>
  <c r="G17" i="52"/>
  <c r="E41" i="52"/>
  <c r="C41" i="52"/>
  <c r="H11" i="52"/>
  <c r="I11" i="52" s="1"/>
  <c r="Q22" i="52"/>
  <c r="E35" i="52"/>
  <c r="C35" i="52"/>
  <c r="E17" i="52"/>
  <c r="R11" i="52"/>
  <c r="C13" i="52"/>
  <c r="E13" i="52"/>
  <c r="G32" i="52"/>
  <c r="C32" i="52"/>
  <c r="D12" i="52"/>
  <c r="M12" i="52"/>
  <c r="L11" i="52"/>
  <c r="M11" i="52" s="1"/>
  <c r="F22" i="52"/>
  <c r="G22" i="52" s="1"/>
  <c r="G13" i="52"/>
  <c r="G41" i="52"/>
  <c r="G12" i="45"/>
  <c r="D12" i="40"/>
  <c r="B12" i="40"/>
  <c r="C12" i="45"/>
  <c r="E12" i="50"/>
  <c r="C12" i="50"/>
  <c r="F12" i="40"/>
  <c r="F11" i="50"/>
  <c r="D12" i="49"/>
  <c r="K11" i="50"/>
  <c r="Q11" i="46"/>
  <c r="G13" i="46"/>
  <c r="M11" i="45"/>
  <c r="F11" i="43"/>
  <c r="I12" i="43"/>
  <c r="AA62" i="23"/>
  <c r="D62" i="23" s="1"/>
  <c r="P52" i="23"/>
  <c r="P13" i="23"/>
  <c r="L11" i="24"/>
  <c r="L10" i="24"/>
  <c r="B23" i="40"/>
  <c r="E22" i="41"/>
  <c r="D22" i="41" s="1"/>
  <c r="G11" i="23"/>
  <c r="D33" i="24"/>
  <c r="C33" i="24" s="1"/>
  <c r="D43" i="23"/>
  <c r="B43" i="23" s="1"/>
  <c r="AA42" i="23"/>
  <c r="Q11" i="45"/>
  <c r="H11" i="43"/>
  <c r="R12" i="42"/>
  <c r="Q11" i="40"/>
  <c r="R11" i="40" s="1"/>
  <c r="K11" i="24"/>
  <c r="C23" i="23"/>
  <c r="Y22" i="23"/>
  <c r="K11" i="23"/>
  <c r="K10" i="23"/>
  <c r="C74" i="24"/>
  <c r="J10" i="24"/>
  <c r="M12" i="51"/>
  <c r="E12" i="45"/>
  <c r="U11" i="23"/>
  <c r="V62" i="23"/>
  <c r="O32" i="24"/>
  <c r="I10" i="24"/>
  <c r="G13" i="51"/>
  <c r="L11" i="51"/>
  <c r="E13" i="51"/>
  <c r="Q22" i="50"/>
  <c r="M12" i="47"/>
  <c r="D11" i="45"/>
  <c r="H22" i="42"/>
  <c r="E12" i="42"/>
  <c r="O11" i="41"/>
  <c r="U11" i="40"/>
  <c r="V11" i="40" s="1"/>
  <c r="S10" i="23"/>
  <c r="R72" i="23"/>
  <c r="T72" i="23"/>
  <c r="B48" i="23"/>
  <c r="E32" i="23"/>
  <c r="C33" i="23"/>
  <c r="B33" i="23" s="1"/>
  <c r="H10" i="24"/>
  <c r="M22" i="45"/>
  <c r="O22" i="45"/>
  <c r="I22" i="47"/>
  <c r="O11" i="40"/>
  <c r="U10" i="23"/>
  <c r="R67" i="23"/>
  <c r="Q62" i="23"/>
  <c r="T67" i="23"/>
  <c r="AB32" i="23"/>
  <c r="H62" i="24"/>
  <c r="D63" i="24"/>
  <c r="C63" i="24" s="1"/>
  <c r="O22" i="43"/>
  <c r="M22" i="50"/>
  <c r="X42" i="23"/>
  <c r="V42" i="23"/>
  <c r="N52" i="24"/>
  <c r="D53" i="24"/>
  <c r="F27" i="41"/>
  <c r="D22" i="50"/>
  <c r="P12" i="40"/>
  <c r="G17" i="46"/>
  <c r="C17" i="44"/>
  <c r="G10" i="23"/>
  <c r="N13" i="23"/>
  <c r="D77" i="24"/>
  <c r="C77" i="24" s="1"/>
  <c r="D62" i="24"/>
  <c r="C62" i="24" s="1"/>
  <c r="J22" i="24"/>
  <c r="J11" i="24" s="1"/>
  <c r="D12" i="24"/>
  <c r="F11" i="24"/>
  <c r="D22" i="49"/>
  <c r="T11" i="50"/>
  <c r="U11" i="50" s="1"/>
  <c r="P11" i="50"/>
  <c r="I12" i="49"/>
  <c r="E17" i="44"/>
  <c r="J11" i="43"/>
  <c r="K11" i="43" s="1"/>
  <c r="D23" i="23"/>
  <c r="P23" i="23"/>
  <c r="O22" i="23"/>
  <c r="D22" i="23" s="1"/>
  <c r="E57" i="24"/>
  <c r="K10" i="24"/>
  <c r="L22" i="41"/>
  <c r="N23" i="23"/>
  <c r="Q11" i="24"/>
  <c r="Q10" i="24"/>
  <c r="K12" i="49"/>
  <c r="C27" i="43"/>
  <c r="C12" i="41"/>
  <c r="E22" i="40"/>
  <c r="B77" i="23"/>
  <c r="N62" i="23"/>
  <c r="C47" i="23"/>
  <c r="B47" i="23" s="1"/>
  <c r="Q42" i="23"/>
  <c r="D17" i="23"/>
  <c r="B17" i="23" s="1"/>
  <c r="AA12" i="23"/>
  <c r="J11" i="49"/>
  <c r="U12" i="46"/>
  <c r="H12" i="41"/>
  <c r="V22" i="23"/>
  <c r="E12" i="24"/>
  <c r="E62" i="23"/>
  <c r="C62" i="23" s="1"/>
  <c r="C67" i="23"/>
  <c r="B67" i="23" s="1"/>
  <c r="E52" i="23"/>
  <c r="C52" i="23" s="1"/>
  <c r="B52" i="23" s="1"/>
  <c r="C57" i="23"/>
  <c r="B57" i="23" s="1"/>
  <c r="N42" i="23"/>
  <c r="I10" i="23"/>
  <c r="I11" i="23"/>
  <c r="D72" i="24"/>
  <c r="C64" i="24"/>
  <c r="C57" i="24"/>
  <c r="I52" i="24"/>
  <c r="E52" i="24" s="1"/>
  <c r="E53" i="24"/>
  <c r="D22" i="24"/>
  <c r="C22" i="24" s="1"/>
  <c r="P10" i="24"/>
  <c r="P22" i="40"/>
  <c r="D42" i="23"/>
  <c r="T33" i="23"/>
  <c r="W12" i="23"/>
  <c r="X13" i="23"/>
  <c r="E37" i="24"/>
  <c r="E27" i="51"/>
  <c r="C27" i="51"/>
  <c r="M11" i="41"/>
  <c r="N11" i="41" s="1"/>
  <c r="B74" i="23"/>
  <c r="U52" i="23"/>
  <c r="V53" i="23"/>
  <c r="C53" i="23"/>
  <c r="B53" i="23" s="1"/>
  <c r="B51" i="23"/>
  <c r="Q32" i="23"/>
  <c r="R33" i="23"/>
  <c r="E22" i="23"/>
  <c r="P42" i="24"/>
  <c r="P11" i="24" s="1"/>
  <c r="D37" i="24"/>
  <c r="H32" i="24"/>
  <c r="H11" i="24" s="1"/>
  <c r="N11" i="24"/>
  <c r="G23" i="46"/>
  <c r="C17" i="49"/>
  <c r="D37" i="23"/>
  <c r="B37" i="23" s="1"/>
  <c r="O32" i="23"/>
  <c r="D52" i="24"/>
  <c r="C52" i="24" s="1"/>
  <c r="M11" i="24"/>
  <c r="M10" i="24"/>
  <c r="O12" i="43"/>
  <c r="R12" i="23"/>
  <c r="G72" i="24"/>
  <c r="G23" i="47"/>
  <c r="G27" i="51"/>
  <c r="B16" i="40"/>
  <c r="D21" i="40"/>
  <c r="B28" i="40"/>
  <c r="C13" i="41"/>
  <c r="B15" i="41"/>
  <c r="F16" i="41"/>
  <c r="C23" i="41"/>
  <c r="J27" i="41"/>
  <c r="C17" i="42"/>
  <c r="L23" i="42"/>
  <c r="E18" i="43"/>
  <c r="D13" i="44"/>
  <c r="E19" i="44"/>
  <c r="F23" i="44"/>
  <c r="V22" i="44"/>
  <c r="W22" i="44" s="1"/>
  <c r="C31" i="44"/>
  <c r="E14" i="45"/>
  <c r="E30" i="45"/>
  <c r="E18" i="46"/>
  <c r="O23" i="46"/>
  <c r="S17" i="47"/>
  <c r="O23" i="47"/>
  <c r="E18" i="49"/>
  <c r="N22" i="49"/>
  <c r="E25" i="49"/>
  <c r="I17" i="50"/>
  <c r="S23" i="50"/>
  <c r="E26" i="50"/>
  <c r="C31" i="50"/>
  <c r="R12" i="51"/>
  <c r="T12" i="51"/>
  <c r="E21" i="51"/>
  <c r="E34" i="51"/>
  <c r="G36" i="51"/>
  <c r="R73" i="23"/>
  <c r="Q52" i="23"/>
  <c r="R52" i="23" s="1"/>
  <c r="L17" i="41"/>
  <c r="F18" i="41"/>
  <c r="D25" i="41"/>
  <c r="F26" i="41"/>
  <c r="G12" i="42"/>
  <c r="C13" i="42"/>
  <c r="C16" i="43"/>
  <c r="P22" i="43"/>
  <c r="Q22" i="43" s="1"/>
  <c r="N22" i="46"/>
  <c r="D27" i="46"/>
  <c r="R12" i="49"/>
  <c r="O17" i="51"/>
  <c r="E13" i="41"/>
  <c r="F13" i="41" s="1"/>
  <c r="E23" i="41"/>
  <c r="F23" i="41" s="1"/>
  <c r="L27" i="41"/>
  <c r="H17" i="42"/>
  <c r="D28" i="42"/>
  <c r="E31" i="44"/>
  <c r="J12" i="47"/>
  <c r="F27" i="47"/>
  <c r="F23" i="49"/>
  <c r="C16" i="50"/>
  <c r="M27" i="50"/>
  <c r="V12" i="51"/>
  <c r="U13" i="51"/>
  <c r="Q17" i="51"/>
  <c r="D23" i="51"/>
  <c r="C39" i="51"/>
  <c r="K22" i="40"/>
  <c r="B14" i="41"/>
  <c r="N17" i="41"/>
  <c r="B16" i="42"/>
  <c r="O22" i="42"/>
  <c r="R22" i="42" s="1"/>
  <c r="S23" i="43"/>
  <c r="D23" i="44"/>
  <c r="T22" i="46"/>
  <c r="U22" i="46" s="1"/>
  <c r="C24" i="49"/>
  <c r="H12" i="51"/>
  <c r="C49" i="51"/>
  <c r="O12" i="23"/>
  <c r="D12" i="23" s="1"/>
  <c r="B24" i="41"/>
  <c r="K12" i="42"/>
  <c r="B21" i="42"/>
  <c r="B26" i="42"/>
  <c r="E15" i="43"/>
  <c r="C21" i="43"/>
  <c r="I17" i="44"/>
  <c r="E24" i="44"/>
  <c r="Q13" i="46"/>
  <c r="M17" i="46"/>
  <c r="C14" i="47"/>
  <c r="N22" i="47"/>
  <c r="N11" i="47" s="1"/>
  <c r="E24" i="49"/>
  <c r="E29" i="49"/>
  <c r="E16" i="50"/>
  <c r="M17" i="50"/>
  <c r="S17" i="51"/>
  <c r="M27" i="51"/>
  <c r="I32" i="51"/>
  <c r="Q35" i="51"/>
  <c r="Q41" i="51"/>
  <c r="C44" i="51"/>
  <c r="D24" i="41"/>
  <c r="L17" i="42"/>
  <c r="D26" i="42"/>
  <c r="P12" i="43"/>
  <c r="D12" i="43" s="1"/>
  <c r="C15" i="43"/>
  <c r="H22" i="44"/>
  <c r="O17" i="46"/>
  <c r="U23" i="46"/>
  <c r="E14" i="47"/>
  <c r="P22" i="47"/>
  <c r="C24" i="50"/>
  <c r="O27" i="51"/>
  <c r="E38" i="51"/>
  <c r="E44" i="51"/>
  <c r="S32" i="23"/>
  <c r="T32" i="23" s="1"/>
  <c r="B30" i="41"/>
  <c r="S22" i="42"/>
  <c r="D31" i="42"/>
  <c r="D13" i="43"/>
  <c r="Q27" i="43"/>
  <c r="E31" i="43"/>
  <c r="N22" i="44"/>
  <c r="J22" i="45"/>
  <c r="I22" i="45" s="1"/>
  <c r="F27" i="45"/>
  <c r="C28" i="45"/>
  <c r="E25" i="47"/>
  <c r="I13" i="49"/>
  <c r="E14" i="49"/>
  <c r="C19" i="51"/>
  <c r="C43" i="51"/>
  <c r="V67" i="23"/>
  <c r="Q27" i="51"/>
  <c r="E31" i="51"/>
  <c r="X53" i="23"/>
  <c r="H13" i="42"/>
  <c r="V13" i="42"/>
  <c r="I13" i="43"/>
  <c r="F23" i="43"/>
  <c r="S17" i="49"/>
  <c r="D73" i="23"/>
  <c r="B73" i="23" s="1"/>
  <c r="C17" i="41"/>
  <c r="F17" i="41" s="1"/>
  <c r="E23" i="42"/>
  <c r="P27" i="42"/>
  <c r="V12" i="44"/>
  <c r="F12" i="44" s="1"/>
  <c r="E21" i="44"/>
  <c r="R22" i="44"/>
  <c r="D27" i="44"/>
  <c r="E29" i="44"/>
  <c r="Q13" i="45"/>
  <c r="E26" i="45"/>
  <c r="V12" i="46"/>
  <c r="S27" i="47"/>
  <c r="N22" i="51"/>
  <c r="M22" i="51" s="1"/>
  <c r="F41" i="51"/>
  <c r="G41" i="51" s="1"/>
  <c r="C47" i="51"/>
  <c r="H12" i="44"/>
  <c r="K12" i="44" s="1"/>
  <c r="F27" i="44"/>
  <c r="V22" i="45"/>
  <c r="E20" i="47"/>
  <c r="E17" i="49"/>
  <c r="D35" i="51"/>
  <c r="E15" i="45"/>
  <c r="F23" i="45"/>
  <c r="G23" i="45" s="1"/>
  <c r="E31" i="45"/>
  <c r="C19" i="50"/>
  <c r="D27" i="50"/>
  <c r="G27" i="50" s="1"/>
  <c r="K17" i="51"/>
  <c r="O23" i="51"/>
  <c r="C29" i="51"/>
  <c r="H17" i="41"/>
  <c r="B18" i="41"/>
  <c r="B26" i="41"/>
  <c r="L13" i="42"/>
  <c r="D29" i="42"/>
  <c r="D23" i="45"/>
  <c r="C28" i="46"/>
  <c r="M13" i="50"/>
  <c r="E19" i="50"/>
  <c r="P22" i="51"/>
  <c r="E29" i="51"/>
  <c r="N14" i="22"/>
  <c r="E11" i="53" l="1"/>
  <c r="S11" i="52"/>
  <c r="C12" i="52"/>
  <c r="C11" i="52" s="1"/>
  <c r="D11" i="52"/>
  <c r="E12" i="52"/>
  <c r="K11" i="52"/>
  <c r="Q11" i="52"/>
  <c r="F11" i="52"/>
  <c r="G12" i="52"/>
  <c r="E22" i="52"/>
  <c r="C22" i="52"/>
  <c r="O11" i="47"/>
  <c r="M11" i="47"/>
  <c r="C12" i="43"/>
  <c r="E12" i="43"/>
  <c r="G12" i="43"/>
  <c r="B12" i="23"/>
  <c r="T22" i="42"/>
  <c r="S11" i="42"/>
  <c r="O11" i="24"/>
  <c r="E32" i="24"/>
  <c r="E11" i="24" s="1"/>
  <c r="E41" i="51"/>
  <c r="C11" i="50"/>
  <c r="D42" i="24"/>
  <c r="C42" i="24" s="1"/>
  <c r="K11" i="40"/>
  <c r="C22" i="40"/>
  <c r="L22" i="40"/>
  <c r="C37" i="24"/>
  <c r="W10" i="23"/>
  <c r="W11" i="23"/>
  <c r="X11" i="23" s="1"/>
  <c r="X12" i="23"/>
  <c r="V12" i="23"/>
  <c r="F12" i="41"/>
  <c r="D12" i="41"/>
  <c r="B12" i="41"/>
  <c r="C11" i="41"/>
  <c r="D32" i="23"/>
  <c r="D11" i="23" s="1"/>
  <c r="T62" i="23"/>
  <c r="Q10" i="23"/>
  <c r="R62" i="23"/>
  <c r="S11" i="23"/>
  <c r="L11" i="41"/>
  <c r="B62" i="23"/>
  <c r="R11" i="41"/>
  <c r="P11" i="41"/>
  <c r="V11" i="23"/>
  <c r="I11" i="43"/>
  <c r="C27" i="44"/>
  <c r="E27" i="44"/>
  <c r="E23" i="51"/>
  <c r="C23" i="51"/>
  <c r="G23" i="51"/>
  <c r="R11" i="49"/>
  <c r="S12" i="49"/>
  <c r="T11" i="51"/>
  <c r="U11" i="51" s="1"/>
  <c r="U12" i="51"/>
  <c r="C22" i="23"/>
  <c r="E11" i="23"/>
  <c r="E10" i="23"/>
  <c r="E11" i="42"/>
  <c r="N11" i="51"/>
  <c r="O11" i="51" s="1"/>
  <c r="V11" i="44"/>
  <c r="W11" i="44" s="1"/>
  <c r="W12" i="44"/>
  <c r="N12" i="42"/>
  <c r="L12" i="42"/>
  <c r="K11" i="42"/>
  <c r="E27" i="46"/>
  <c r="C27" i="46"/>
  <c r="S12" i="51"/>
  <c r="R11" i="51"/>
  <c r="F12" i="51"/>
  <c r="G23" i="44"/>
  <c r="E72" i="24"/>
  <c r="G11" i="24"/>
  <c r="E22" i="50"/>
  <c r="C22" i="50"/>
  <c r="P11" i="40"/>
  <c r="Q12" i="49"/>
  <c r="E23" i="45"/>
  <c r="C23" i="45"/>
  <c r="O22" i="46"/>
  <c r="N11" i="46"/>
  <c r="F22" i="46"/>
  <c r="R32" i="23"/>
  <c r="Q11" i="23"/>
  <c r="R11" i="23" s="1"/>
  <c r="Q11" i="50"/>
  <c r="S11" i="50"/>
  <c r="C41" i="51"/>
  <c r="N22" i="40"/>
  <c r="F23" i="42"/>
  <c r="D23" i="42"/>
  <c r="B23" i="42"/>
  <c r="Q22" i="47"/>
  <c r="P11" i="47"/>
  <c r="P12" i="23"/>
  <c r="O11" i="23"/>
  <c r="N12" i="23"/>
  <c r="O10" i="23"/>
  <c r="D10" i="23" s="1"/>
  <c r="W12" i="51"/>
  <c r="V11" i="51"/>
  <c r="W11" i="51" s="1"/>
  <c r="E13" i="44"/>
  <c r="G13" i="44"/>
  <c r="C13" i="44"/>
  <c r="G10" i="24"/>
  <c r="E10" i="24" s="1"/>
  <c r="D22" i="46"/>
  <c r="D22" i="43"/>
  <c r="Q22" i="44"/>
  <c r="S22" i="44"/>
  <c r="R11" i="44"/>
  <c r="K11" i="49"/>
  <c r="I11" i="49"/>
  <c r="C22" i="49"/>
  <c r="C53" i="24"/>
  <c r="D22" i="47"/>
  <c r="D22" i="51"/>
  <c r="P11" i="51"/>
  <c r="Q11" i="51" s="1"/>
  <c r="S22" i="51"/>
  <c r="Q22" i="51"/>
  <c r="W22" i="45"/>
  <c r="V11" i="45"/>
  <c r="W11" i="45" s="1"/>
  <c r="G27" i="45"/>
  <c r="E27" i="45"/>
  <c r="C27" i="45"/>
  <c r="I12" i="51"/>
  <c r="K12" i="51"/>
  <c r="H11" i="51"/>
  <c r="D12" i="51"/>
  <c r="F13" i="42"/>
  <c r="D13" i="42"/>
  <c r="B13" i="42"/>
  <c r="S22" i="47"/>
  <c r="Q12" i="51"/>
  <c r="D11" i="49"/>
  <c r="C12" i="49"/>
  <c r="E11" i="40"/>
  <c r="E35" i="51"/>
  <c r="C35" i="51"/>
  <c r="G35" i="51"/>
  <c r="F22" i="45"/>
  <c r="J11" i="45"/>
  <c r="K22" i="45"/>
  <c r="E23" i="49"/>
  <c r="C23" i="49"/>
  <c r="G23" i="49"/>
  <c r="C12" i="42"/>
  <c r="F12" i="42" s="1"/>
  <c r="J12" i="42"/>
  <c r="G11" i="42"/>
  <c r="H12" i="42"/>
  <c r="B17" i="42"/>
  <c r="D17" i="42"/>
  <c r="F17" i="42"/>
  <c r="V52" i="23"/>
  <c r="X52" i="23"/>
  <c r="D10" i="24"/>
  <c r="C10" i="24" s="1"/>
  <c r="D32" i="24"/>
  <c r="C32" i="24" s="1"/>
  <c r="G11" i="50"/>
  <c r="G23" i="43"/>
  <c r="C23" i="43"/>
  <c r="E23" i="43"/>
  <c r="O22" i="44"/>
  <c r="M22" i="44"/>
  <c r="N11" i="44"/>
  <c r="F22" i="44"/>
  <c r="I22" i="44"/>
  <c r="D22" i="44"/>
  <c r="M22" i="47"/>
  <c r="O22" i="47"/>
  <c r="F22" i="47"/>
  <c r="G22" i="47" s="1"/>
  <c r="E27" i="47"/>
  <c r="C27" i="47"/>
  <c r="G27" i="47"/>
  <c r="O22" i="49"/>
  <c r="N11" i="49"/>
  <c r="M22" i="49"/>
  <c r="F22" i="49"/>
  <c r="G22" i="49" s="1"/>
  <c r="P32" i="23"/>
  <c r="N32" i="23"/>
  <c r="AB12" i="23"/>
  <c r="AA11" i="23"/>
  <c r="AA10" i="23"/>
  <c r="Z12" i="23"/>
  <c r="C12" i="24"/>
  <c r="M11" i="51"/>
  <c r="E11" i="41"/>
  <c r="F11" i="41" s="1"/>
  <c r="B22" i="41"/>
  <c r="F22" i="41"/>
  <c r="G22" i="50"/>
  <c r="W11" i="50"/>
  <c r="E23" i="44"/>
  <c r="C23" i="44"/>
  <c r="J11" i="47"/>
  <c r="K12" i="47"/>
  <c r="F12" i="47"/>
  <c r="I12" i="47"/>
  <c r="B23" i="41"/>
  <c r="D23" i="41"/>
  <c r="C72" i="24"/>
  <c r="S22" i="43"/>
  <c r="T11" i="46"/>
  <c r="U11" i="46" s="1"/>
  <c r="P11" i="43"/>
  <c r="Q12" i="43"/>
  <c r="S12" i="43"/>
  <c r="R42" i="23"/>
  <c r="T42" i="23"/>
  <c r="C32" i="23"/>
  <c r="K22" i="44"/>
  <c r="F12" i="49"/>
  <c r="E12" i="49" s="1"/>
  <c r="G27" i="44"/>
  <c r="I12" i="44"/>
  <c r="D12" i="44"/>
  <c r="H11" i="44"/>
  <c r="E13" i="43"/>
  <c r="C13" i="43"/>
  <c r="P22" i="42"/>
  <c r="O11" i="42"/>
  <c r="C22" i="42"/>
  <c r="Y10" i="23"/>
  <c r="Y11" i="23"/>
  <c r="Z11" i="23" s="1"/>
  <c r="C42" i="23"/>
  <c r="B42" i="23" s="1"/>
  <c r="D17" i="41"/>
  <c r="B17" i="41"/>
  <c r="O22" i="51"/>
  <c r="F22" i="51"/>
  <c r="G22" i="51" s="1"/>
  <c r="F12" i="46"/>
  <c r="V11" i="46"/>
  <c r="W12" i="46"/>
  <c r="E27" i="50"/>
  <c r="C27" i="50"/>
  <c r="D13" i="41"/>
  <c r="B13" i="41"/>
  <c r="M22" i="46"/>
  <c r="P22" i="23"/>
  <c r="N22" i="23"/>
  <c r="T52" i="23"/>
  <c r="I11" i="24"/>
  <c r="B23" i="23"/>
  <c r="G13" i="43"/>
  <c r="D11" i="50"/>
  <c r="E11" i="50" s="1"/>
  <c r="G27" i="46"/>
  <c r="G11" i="52" l="1"/>
  <c r="E11" i="52"/>
  <c r="E12" i="51"/>
  <c r="C12" i="51"/>
  <c r="D11" i="51"/>
  <c r="P11" i="23"/>
  <c r="N11" i="23"/>
  <c r="S11" i="49"/>
  <c r="Q11" i="49"/>
  <c r="I11" i="51"/>
  <c r="K11" i="51"/>
  <c r="D11" i="41"/>
  <c r="G22" i="45"/>
  <c r="F11" i="45"/>
  <c r="C22" i="45"/>
  <c r="C11" i="45" s="1"/>
  <c r="E22" i="45"/>
  <c r="Q11" i="47"/>
  <c r="S11" i="47"/>
  <c r="B11" i="41"/>
  <c r="S11" i="44"/>
  <c r="Q11" i="44"/>
  <c r="T11" i="42"/>
  <c r="V11" i="42"/>
  <c r="C11" i="24"/>
  <c r="E22" i="43"/>
  <c r="C22" i="43"/>
  <c r="G22" i="43"/>
  <c r="B11" i="23"/>
  <c r="C22" i="46"/>
  <c r="E22" i="46"/>
  <c r="D11" i="46"/>
  <c r="C11" i="49"/>
  <c r="F11" i="42"/>
  <c r="P11" i="42"/>
  <c r="R11" i="42"/>
  <c r="I11" i="44"/>
  <c r="K11" i="44"/>
  <c r="E11" i="49"/>
  <c r="D11" i="43"/>
  <c r="Q11" i="43"/>
  <c r="S11" i="43"/>
  <c r="E12" i="44"/>
  <c r="C12" i="44"/>
  <c r="D11" i="44"/>
  <c r="E11" i="44" s="1"/>
  <c r="AB11" i="23"/>
  <c r="G22" i="44"/>
  <c r="H11" i="42"/>
  <c r="J11" i="42"/>
  <c r="F11" i="51"/>
  <c r="G11" i="51" s="1"/>
  <c r="G12" i="51"/>
  <c r="C10" i="23"/>
  <c r="B10" i="23" s="1"/>
  <c r="G12" i="47"/>
  <c r="C12" i="47"/>
  <c r="E12" i="47"/>
  <c r="F11" i="47"/>
  <c r="O11" i="44"/>
  <c r="M11" i="44"/>
  <c r="S11" i="51"/>
  <c r="B22" i="40"/>
  <c r="B11" i="40" s="1"/>
  <c r="D22" i="40"/>
  <c r="C11" i="40"/>
  <c r="D11" i="40" s="1"/>
  <c r="C11" i="43"/>
  <c r="O11" i="49"/>
  <c r="M11" i="49"/>
  <c r="F11" i="46"/>
  <c r="G11" i="46" s="1"/>
  <c r="G12" i="46"/>
  <c r="C12" i="46"/>
  <c r="E12" i="46"/>
  <c r="B12" i="42"/>
  <c r="D12" i="42"/>
  <c r="C11" i="42"/>
  <c r="D11" i="42" s="1"/>
  <c r="C22" i="51"/>
  <c r="E22" i="51"/>
  <c r="B22" i="23"/>
  <c r="C11" i="23"/>
  <c r="T11" i="23"/>
  <c r="L11" i="40"/>
  <c r="N11" i="40"/>
  <c r="G12" i="44"/>
  <c r="D11" i="24"/>
  <c r="W11" i="46"/>
  <c r="F11" i="49"/>
  <c r="G11" i="49" s="1"/>
  <c r="G12" i="49"/>
  <c r="K11" i="47"/>
  <c r="I11" i="47"/>
  <c r="E22" i="47"/>
  <c r="C22" i="47"/>
  <c r="D11" i="47"/>
  <c r="E11" i="47" s="1"/>
  <c r="F11" i="44"/>
  <c r="D22" i="42"/>
  <c r="B22" i="42"/>
  <c r="F22" i="42"/>
  <c r="E22" i="44"/>
  <c r="C22" i="44"/>
  <c r="G22" i="46"/>
  <c r="K11" i="45"/>
  <c r="I11" i="45"/>
  <c r="B32" i="23"/>
  <c r="E22" i="49"/>
  <c r="O11" i="46"/>
  <c r="M11" i="46"/>
  <c r="L11" i="42"/>
  <c r="N11" i="42"/>
  <c r="F22" i="40"/>
  <c r="G11" i="45" l="1"/>
  <c r="E11" i="45"/>
  <c r="C11" i="44"/>
  <c r="G11" i="47"/>
  <c r="E11" i="43"/>
  <c r="G11" i="43"/>
  <c r="E11" i="46"/>
  <c r="F11" i="40"/>
  <c r="B11" i="42"/>
  <c r="C11" i="47"/>
  <c r="E11" i="51"/>
  <c r="G11" i="44"/>
  <c r="C11" i="51"/>
  <c r="C11" i="46"/>
</calcChain>
</file>

<file path=xl/sharedStrings.xml><?xml version="1.0" encoding="utf-8"?>
<sst xmlns="http://schemas.openxmlformats.org/spreadsheetml/2006/main" count="3823" uniqueCount="813">
  <si>
    <t>單位：人</t>
  </si>
  <si>
    <t>計</t>
  </si>
  <si>
    <t>男</t>
  </si>
  <si>
    <t>女</t>
  </si>
  <si>
    <t>一般行政</t>
  </si>
  <si>
    <t>衛生醫療</t>
  </si>
  <si>
    <t>警　　察</t>
  </si>
  <si>
    <t>生　　產</t>
  </si>
  <si>
    <t>交　　通</t>
  </si>
  <si>
    <t>金　　融</t>
  </si>
  <si>
    <r>
      <t>(</t>
    </r>
    <r>
      <rPr>
        <sz val="14"/>
        <color indexed="8"/>
        <rFont val="新細明體"/>
        <family val="1"/>
        <charset val="136"/>
      </rPr>
      <t>依官等及性別區分</t>
    </r>
    <r>
      <rPr>
        <sz val="14"/>
        <color indexed="8"/>
        <rFont val="Times New Roman"/>
        <family val="1"/>
      </rPr>
      <t>)</t>
    </r>
  </si>
  <si>
    <t>總　　　　計</t>
  </si>
  <si>
    <t>特任</t>
  </si>
  <si>
    <t>比照簡任</t>
  </si>
  <si>
    <t>第十四職等</t>
  </si>
  <si>
    <t>簡任</t>
  </si>
  <si>
    <t>（十職等以上）</t>
  </si>
  <si>
    <t>薦任</t>
  </si>
  <si>
    <t>（六至九職等）</t>
  </si>
  <si>
    <t>委任</t>
  </si>
  <si>
    <t>（一至五職等）</t>
  </si>
  <si>
    <t>雇　　　　員</t>
  </si>
  <si>
    <r>
      <t>合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新細明體"/>
        <family val="1"/>
        <charset val="136"/>
      </rPr>
      <t>計　　　　　　　　</t>
    </r>
  </si>
  <si>
    <r>
      <t>行政機關</t>
    </r>
    <r>
      <rPr>
        <sz val="12"/>
        <color indexed="8"/>
        <rFont val="Times New Roman"/>
        <family val="1"/>
      </rPr>
      <t xml:space="preserve">   </t>
    </r>
  </si>
  <si>
    <r>
      <t>事業機構</t>
    </r>
    <r>
      <rPr>
        <sz val="12"/>
        <color indexed="8"/>
        <rFont val="Times New Roman"/>
        <family val="1"/>
      </rPr>
      <t xml:space="preserve">  </t>
    </r>
  </si>
  <si>
    <r>
      <t>各級學校</t>
    </r>
    <r>
      <rPr>
        <sz val="12"/>
        <color indexed="8"/>
        <rFont val="Times New Roman"/>
        <family val="1"/>
      </rPr>
      <t xml:space="preserve">    </t>
    </r>
  </si>
  <si>
    <t xml:space="preserve">             官等及性別
機關類型及職等別</t>
    <phoneticPr fontId="6" type="noConversion"/>
  </si>
  <si>
    <t>-</t>
  </si>
  <si>
    <t>中華民國一Ｏ二年十二月三十一日</t>
    <phoneticPr fontId="6" type="noConversion"/>
  </si>
  <si>
    <t>%</t>
    <phoneticPr fontId="6" type="noConversion"/>
  </si>
  <si>
    <t xml:space="preserve">                                </t>
    <phoneticPr fontId="6" type="noConversion"/>
  </si>
  <si>
    <t>行政院所屬各機關暨地方政府人事機構編制員額職等統計</t>
    <phoneticPr fontId="6" type="noConversion"/>
  </si>
  <si>
    <t xml:space="preserve">                                         </t>
    <phoneticPr fontId="6" type="noConversion"/>
  </si>
  <si>
    <r>
      <t>(</t>
    </r>
    <r>
      <rPr>
        <sz val="14"/>
        <rFont val="細明體"/>
        <family val="3"/>
        <charset val="136"/>
      </rPr>
      <t>依官等及性別區分</t>
    </r>
    <r>
      <rPr>
        <sz val="14"/>
        <rFont val="Times New Roman"/>
        <family val="1"/>
      </rPr>
      <t>)</t>
    </r>
    <phoneticPr fontId="6" type="noConversion"/>
  </si>
  <si>
    <t xml:space="preserve">                                                           </t>
    <phoneticPr fontId="6" type="noConversion"/>
  </si>
  <si>
    <t>中華民國一Ｏ一年十二月三十一日</t>
    <phoneticPr fontId="6" type="noConversion"/>
  </si>
  <si>
    <t>單位：人</t>
    <phoneticPr fontId="6" type="noConversion"/>
  </si>
  <si>
    <r>
      <t xml:space="preserve">                </t>
    </r>
    <r>
      <rPr>
        <sz val="12"/>
        <color theme="1"/>
        <rFont val="新細明體"/>
        <family val="1"/>
        <charset val="136"/>
        <scheme val="minor"/>
      </rPr>
      <t xml:space="preserve">官等及性別
</t>
    </r>
    <r>
      <rPr>
        <sz val="12"/>
        <rFont val="Times New Roman"/>
        <family val="1"/>
      </rPr>
      <t xml:space="preserve">                                                  </t>
    </r>
    <r>
      <rPr>
        <sz val="12"/>
        <rFont val="新細明體"/>
        <family val="1"/>
        <charset val="136"/>
      </rPr>
      <t>機關類型及職等別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6" type="noConversion"/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</si>
  <si>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總</t>
    </r>
    <r>
      <rPr>
        <sz val="12"/>
        <rFont val="Times New Roman"/>
        <family val="1"/>
      </rPr>
      <t xml:space="preserve">                          </t>
    </r>
    <r>
      <rPr>
        <sz val="12"/>
        <color theme="1"/>
        <rFont val="新細明體"/>
        <family val="1"/>
        <charset val="136"/>
        <scheme val="minor"/>
      </rPr>
      <t>計</t>
    </r>
    <phoneticPr fontId="6" type="noConversion"/>
  </si>
  <si>
    <r>
      <t>特</t>
    </r>
    <r>
      <rPr>
        <sz val="12"/>
        <rFont val="Times New Roman"/>
        <family val="1"/>
      </rPr>
      <t xml:space="preserve">          </t>
    </r>
    <r>
      <rPr>
        <sz val="12"/>
        <color theme="1"/>
        <rFont val="新細明體"/>
        <family val="1"/>
        <charset val="136"/>
        <scheme val="minor"/>
      </rPr>
      <t>任</t>
    </r>
    <phoneticPr fontId="6" type="noConversion"/>
  </si>
  <si>
    <t>比照簡任第十四職等</t>
    <phoneticPr fontId="6" type="noConversion"/>
  </si>
  <si>
    <r>
      <t>簡任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十職等以上</t>
    </r>
    <r>
      <rPr>
        <sz val="12"/>
        <rFont val="Times New Roman"/>
        <family val="1"/>
      </rPr>
      <t>)</t>
    </r>
    <phoneticPr fontId="6" type="noConversion"/>
  </si>
  <si>
    <r>
      <t>薦任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六至九職等</t>
    </r>
    <r>
      <rPr>
        <sz val="12"/>
        <rFont val="Times New Roman"/>
        <family val="1"/>
      </rPr>
      <t>)</t>
    </r>
    <phoneticPr fontId="6" type="noConversion"/>
  </si>
  <si>
    <r>
      <t>委任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一至五職等</t>
    </r>
    <r>
      <rPr>
        <sz val="12"/>
        <rFont val="Times New Roman"/>
        <family val="1"/>
      </rPr>
      <t>)</t>
    </r>
    <phoneticPr fontId="6" type="noConversion"/>
  </si>
  <si>
    <t>雇員</t>
  </si>
  <si>
    <r>
      <t>合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計</t>
    </r>
  </si>
  <si>
    <r>
      <t>合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計</t>
    </r>
    <phoneticPr fontId="6" type="noConversion"/>
  </si>
  <si>
    <t>中央機關  小     計</t>
    <phoneticPr fontId="6" type="noConversion"/>
  </si>
  <si>
    <t>行政機關</t>
  </si>
  <si>
    <r>
      <t>警</t>
    </r>
    <r>
      <rPr>
        <sz val="12"/>
        <rFont val="Times New Roman"/>
        <family val="1"/>
      </rPr>
      <t xml:space="preserve">    </t>
    </r>
    <r>
      <rPr>
        <sz val="12"/>
        <color theme="1"/>
        <rFont val="新細明體"/>
        <family val="1"/>
        <charset val="136"/>
        <scheme val="minor"/>
      </rPr>
      <t>察</t>
    </r>
  </si>
  <si>
    <t>事業機構</t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</si>
  <si>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生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產</t>
    </r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</si>
  <si>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交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通</t>
    </r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</si>
  <si>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金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融</t>
    </r>
  </si>
  <si>
    <t>各級學校</t>
  </si>
  <si>
    <t>新北市  小     計</t>
    <phoneticPr fontId="6" type="noConversion"/>
  </si>
  <si>
    <r>
      <t>臺北市</t>
    </r>
    <r>
      <rPr>
        <b/>
        <sz val="12"/>
        <rFont val="Times New Roman"/>
        <family val="1"/>
      </rPr>
      <t xml:space="preserve">  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新細明體"/>
        <family val="1"/>
        <charset val="136"/>
      </rPr>
      <t>計</t>
    </r>
    <phoneticPr fontId="6" type="noConversion"/>
  </si>
  <si>
    <r>
      <t>臺中市</t>
    </r>
    <r>
      <rPr>
        <b/>
        <sz val="12"/>
        <rFont val="Times New Roman"/>
        <family val="1"/>
      </rPr>
      <t xml:space="preserve">  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新細明體"/>
        <family val="1"/>
        <charset val="136"/>
      </rPr>
      <t>計</t>
    </r>
    <phoneticPr fontId="6" type="noConversion"/>
  </si>
  <si>
    <r>
      <t>臺南市</t>
    </r>
    <r>
      <rPr>
        <b/>
        <sz val="12"/>
        <rFont val="Times New Roman"/>
        <family val="1"/>
      </rPr>
      <t xml:space="preserve">  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新細明體"/>
        <family val="1"/>
        <charset val="136"/>
      </rPr>
      <t>計</t>
    </r>
    <phoneticPr fontId="6" type="noConversion"/>
  </si>
  <si>
    <r>
      <t>高雄市</t>
    </r>
    <r>
      <rPr>
        <b/>
        <sz val="12"/>
        <rFont val="Times New Roman"/>
        <family val="1"/>
      </rPr>
      <t xml:space="preserve">  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新細明體"/>
        <family val="1"/>
        <charset val="136"/>
      </rPr>
      <t>計</t>
    </r>
    <phoneticPr fontId="6" type="noConversion"/>
  </si>
  <si>
    <r>
      <t>各縣市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含金門、連江</t>
    </r>
    <r>
      <rPr>
        <b/>
        <sz val="12"/>
        <rFont val="Times New Roman"/>
        <family val="1"/>
      </rPr>
      <t>)</t>
    </r>
    <r>
      <rPr>
        <b/>
        <sz val="12"/>
        <rFont val="新細明體"/>
        <family val="1"/>
        <charset val="136"/>
      </rPr>
      <t>小</t>
    </r>
    <r>
      <rPr>
        <b/>
        <sz val="12"/>
        <rFont val="Times New Roman"/>
        <family val="1"/>
      </rPr>
      <t xml:space="preserve">   </t>
    </r>
    <r>
      <rPr>
        <b/>
        <sz val="12"/>
        <rFont val="新細明體"/>
        <family val="1"/>
        <charset val="136"/>
      </rPr>
      <t>計</t>
    </r>
    <phoneticPr fontId="6" type="noConversion"/>
  </si>
  <si>
    <t xml:space="preserve">                                </t>
    <phoneticPr fontId="6" type="noConversion"/>
  </si>
  <si>
    <t>行政院所屬各機關暨地方政府人事機構編制員額職等統計</t>
    <phoneticPr fontId="6" type="noConversion"/>
  </si>
  <si>
    <t xml:space="preserve">                                         </t>
    <phoneticPr fontId="6" type="noConversion"/>
  </si>
  <si>
    <r>
      <t>(</t>
    </r>
    <r>
      <rPr>
        <sz val="14"/>
        <rFont val="細明體"/>
        <family val="3"/>
        <charset val="136"/>
      </rPr>
      <t>依官等及性別區分</t>
    </r>
    <r>
      <rPr>
        <sz val="14"/>
        <rFont val="Times New Roman"/>
        <family val="1"/>
      </rPr>
      <t>)</t>
    </r>
    <phoneticPr fontId="6" type="noConversion"/>
  </si>
  <si>
    <t xml:space="preserve">                                                           </t>
    <phoneticPr fontId="6" type="noConversion"/>
  </si>
  <si>
    <t>中華民國一ＯＯ年一月一日至一ＯＯ年三月三十一日</t>
    <phoneticPr fontId="6" type="noConversion"/>
  </si>
  <si>
    <t>單位：人</t>
    <phoneticPr fontId="6" type="noConversion"/>
  </si>
  <si>
    <r>
      <t xml:space="preserve">         </t>
    </r>
    <r>
      <rPr>
        <sz val="12"/>
        <color theme="1"/>
        <rFont val="新細明體"/>
        <family val="1"/>
        <charset val="136"/>
        <scheme val="minor"/>
      </rPr>
      <t xml:space="preserve">官等及性別
</t>
    </r>
    <r>
      <rPr>
        <sz val="12"/>
        <rFont val="Times New Roman"/>
        <family val="1"/>
      </rPr>
      <t xml:space="preserve">                                               </t>
    </r>
    <r>
      <rPr>
        <sz val="12"/>
        <rFont val="新細明體"/>
        <family val="1"/>
        <charset val="136"/>
      </rPr>
      <t>機關類型及職等別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6" type="noConversion"/>
  </si>
  <si>
    <r>
      <t xml:space="preserve"> </t>
    </r>
    <r>
      <rPr>
        <sz val="12"/>
        <color theme="1"/>
        <rFont val="新細明體"/>
        <family val="1"/>
        <charset val="136"/>
        <scheme val="minor"/>
      </rPr>
      <t>總</t>
    </r>
    <r>
      <rPr>
        <sz val="12"/>
        <rFont val="Times New Roman"/>
        <family val="1"/>
      </rPr>
      <t xml:space="preserve">                               </t>
    </r>
    <r>
      <rPr>
        <sz val="12"/>
        <color theme="1"/>
        <rFont val="新細明體"/>
        <family val="1"/>
        <charset val="136"/>
        <scheme val="minor"/>
      </rPr>
      <t>計</t>
    </r>
    <phoneticPr fontId="6" type="noConversion"/>
  </si>
  <si>
    <r>
      <t>特</t>
    </r>
    <r>
      <rPr>
        <sz val="12"/>
        <rFont val="Times New Roman"/>
        <family val="1"/>
      </rPr>
      <t xml:space="preserve">          </t>
    </r>
    <r>
      <rPr>
        <sz val="12"/>
        <color theme="1"/>
        <rFont val="新細明體"/>
        <family val="1"/>
        <charset val="136"/>
        <scheme val="minor"/>
      </rPr>
      <t>任</t>
    </r>
    <phoneticPr fontId="6" type="noConversion"/>
  </si>
  <si>
    <t>比照簡任第十四職等</t>
    <phoneticPr fontId="6" type="noConversion"/>
  </si>
  <si>
    <r>
      <t>簡任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十職等以上</t>
    </r>
    <r>
      <rPr>
        <sz val="12"/>
        <rFont val="Times New Roman"/>
        <family val="1"/>
      </rPr>
      <t>)</t>
    </r>
    <phoneticPr fontId="6" type="noConversion"/>
  </si>
  <si>
    <r>
      <t>薦任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六至九職等</t>
    </r>
    <r>
      <rPr>
        <sz val="12"/>
        <rFont val="Times New Roman"/>
        <family val="1"/>
      </rPr>
      <t>)</t>
    </r>
    <phoneticPr fontId="6" type="noConversion"/>
  </si>
  <si>
    <r>
      <t>委任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一至五職等</t>
    </r>
    <r>
      <rPr>
        <sz val="12"/>
        <rFont val="Times New Roman"/>
        <family val="1"/>
      </rPr>
      <t>)</t>
    </r>
    <phoneticPr fontId="6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</si>
  <si>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color theme="1"/>
        <rFont val="新細明體"/>
        <family val="1"/>
        <charset val="136"/>
        <scheme val="minor"/>
      </rPr>
      <t>計</t>
    </r>
    <phoneticPr fontId="6" type="noConversion"/>
  </si>
  <si>
    <t>(依官等及性別區分)</t>
    <phoneticPr fontId="6" type="noConversion"/>
  </si>
  <si>
    <t>中華民國103年12月31日</t>
    <phoneticPr fontId="6" type="noConversion"/>
  </si>
  <si>
    <t>單位:人</t>
    <phoneticPr fontId="6" type="noConversion"/>
  </si>
  <si>
    <t xml:space="preserve">                  官等及性別
機關類型及職等別</t>
    <phoneticPr fontId="6" type="noConversion"/>
  </si>
  <si>
    <t>總　　　計</t>
    <phoneticPr fontId="6" type="noConversion"/>
  </si>
  <si>
    <t>特任</t>
    <phoneticPr fontId="6" type="noConversion"/>
  </si>
  <si>
    <t>比照簡任
第十四職等</t>
    <phoneticPr fontId="6" type="noConversion"/>
  </si>
  <si>
    <t>簡任
（十職等以上）</t>
    <phoneticPr fontId="6" type="noConversion"/>
  </si>
  <si>
    <t>薦任
（六至九職等）</t>
    <phoneticPr fontId="6" type="noConversion"/>
  </si>
  <si>
    <t>委任
（一至五職等）</t>
    <phoneticPr fontId="6" type="noConversion"/>
  </si>
  <si>
    <t>雇　　　　員</t>
    <phoneticPr fontId="6" type="noConversion"/>
  </si>
  <si>
    <t>計</t>
    <phoneticPr fontId="6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</si>
  <si>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計　　　　　　　　</t>
    </r>
  </si>
  <si>
    <t>9036</t>
  </si>
  <si>
    <t>3117</t>
  </si>
  <si>
    <t>5919</t>
  </si>
  <si>
    <t>1</t>
  </si>
  <si>
    <t>206</t>
  </si>
  <si>
    <t>132</t>
  </si>
  <si>
    <t>2538</t>
  </si>
  <si>
    <t>4487</t>
  </si>
  <si>
    <t>370</t>
  </si>
  <si>
    <t>1293</t>
  </si>
  <si>
    <t>7</t>
  </si>
  <si>
    <r>
      <t>行政機關</t>
    </r>
    <r>
      <rPr>
        <sz val="12"/>
        <rFont val="Times New Roman"/>
        <family val="1"/>
      </rPr>
      <t xml:space="preserve">   </t>
    </r>
  </si>
  <si>
    <t>4975</t>
  </si>
  <si>
    <t>1678</t>
  </si>
  <si>
    <t>3297</t>
  </si>
  <si>
    <t>124</t>
  </si>
  <si>
    <t>73</t>
  </si>
  <si>
    <t>1358</t>
  </si>
  <si>
    <t>2445</t>
  </si>
  <si>
    <t>193</t>
  </si>
  <si>
    <t>777</t>
  </si>
  <si>
    <t>2</t>
  </si>
  <si>
    <t>4151</t>
  </si>
  <si>
    <t>1190</t>
  </si>
  <si>
    <t>2961</t>
  </si>
  <si>
    <t>118</t>
  </si>
  <si>
    <t>71</t>
  </si>
  <si>
    <t>898</t>
  </si>
  <si>
    <t>2203</t>
  </si>
  <si>
    <t>171</t>
  </si>
  <si>
    <t>685</t>
  </si>
  <si>
    <t>192</t>
  </si>
  <si>
    <t>75</t>
  </si>
  <si>
    <t>117</t>
  </si>
  <si>
    <t>65</t>
  </si>
  <si>
    <t>85</t>
  </si>
  <si>
    <t>8</t>
  </si>
  <si>
    <t>31</t>
  </si>
  <si>
    <t>632</t>
  </si>
  <si>
    <t>413</t>
  </si>
  <si>
    <t>219</t>
  </si>
  <si>
    <t>4</t>
  </si>
  <si>
    <t>395</t>
  </si>
  <si>
    <t>157</t>
  </si>
  <si>
    <t>14</t>
  </si>
  <si>
    <t>61</t>
  </si>
  <si>
    <r>
      <t>事業機構</t>
    </r>
    <r>
      <rPr>
        <sz val="12"/>
        <rFont val="Times New Roman"/>
        <family val="1"/>
      </rPr>
      <t xml:space="preserve">  </t>
    </r>
  </si>
  <si>
    <t>1095</t>
  </si>
  <si>
    <t>550</t>
  </si>
  <si>
    <t>545</t>
  </si>
  <si>
    <t>60</t>
  </si>
  <si>
    <t>30</t>
  </si>
  <si>
    <t>432</t>
  </si>
  <si>
    <t>398</t>
  </si>
  <si>
    <t>58</t>
  </si>
  <si>
    <t>114</t>
  </si>
  <si>
    <t>3</t>
  </si>
  <si>
    <t>599</t>
  </si>
  <si>
    <t>317</t>
  </si>
  <si>
    <t>282</t>
  </si>
  <si>
    <t>12</t>
  </si>
  <si>
    <t>266</t>
  </si>
  <si>
    <t>213</t>
  </si>
  <si>
    <t>39</t>
  </si>
  <si>
    <t>66</t>
  </si>
  <si>
    <t>402</t>
  </si>
  <si>
    <t>190</t>
  </si>
  <si>
    <t>212</t>
  </si>
  <si>
    <t>44</t>
  </si>
  <si>
    <t>25</t>
  </si>
  <si>
    <t>128</t>
  </si>
  <si>
    <t>144</t>
  </si>
  <si>
    <t>18</t>
  </si>
  <si>
    <t>43</t>
  </si>
  <si>
    <t>94</t>
  </si>
  <si>
    <t>51</t>
  </si>
  <si>
    <t>38</t>
  </si>
  <si>
    <t>41</t>
  </si>
  <si>
    <t>5</t>
  </si>
  <si>
    <r>
      <t>各級學校</t>
    </r>
    <r>
      <rPr>
        <sz val="12"/>
        <rFont val="Times New Roman"/>
        <family val="1"/>
      </rPr>
      <t xml:space="preserve">    </t>
    </r>
  </si>
  <si>
    <t>2966</t>
  </si>
  <si>
    <t>889</t>
  </si>
  <si>
    <t>2077</t>
  </si>
  <si>
    <t>22</t>
  </si>
  <si>
    <t>29</t>
  </si>
  <si>
    <t>748</t>
  </si>
  <si>
    <t>1644</t>
  </si>
  <si>
    <t>119</t>
  </si>
  <si>
    <t>%</t>
    <phoneticPr fontId="16" type="noConversion"/>
  </si>
  <si>
    <t>中華民國104年12月31日</t>
    <phoneticPr fontId="6" type="noConversion"/>
  </si>
  <si>
    <t xml:space="preserve">               官等及性別
機關類型及職等別</t>
    <phoneticPr fontId="6" type="noConversion"/>
  </si>
  <si>
    <t>雇　　　　員</t>
    <phoneticPr fontId="6" type="noConversion"/>
  </si>
  <si>
    <t>計</t>
    <phoneticPr fontId="6" type="noConversion"/>
  </si>
  <si>
    <t>%</t>
    <phoneticPr fontId="6" type="noConversion"/>
  </si>
  <si>
    <t>9097</t>
  </si>
  <si>
    <t>3073</t>
  </si>
  <si>
    <t>6024</t>
  </si>
  <si>
    <t>194</t>
  </si>
  <si>
    <t>142</t>
  </si>
  <si>
    <t>2507</t>
  </si>
  <si>
    <t>4654</t>
  </si>
  <si>
    <t>369</t>
  </si>
  <si>
    <t>1222</t>
  </si>
  <si>
    <t>6</t>
  </si>
  <si>
    <t>5055</t>
  </si>
  <si>
    <t>1685</t>
  </si>
  <si>
    <t>3370</t>
  </si>
  <si>
    <t>115</t>
  </si>
  <si>
    <t>81</t>
  </si>
  <si>
    <t>1371</t>
  </si>
  <si>
    <t>2573</t>
  </si>
  <si>
    <t>196</t>
  </si>
  <si>
    <t>714</t>
  </si>
  <si>
    <t>4206</t>
  </si>
  <si>
    <t>1185</t>
  </si>
  <si>
    <t>3021</t>
  </si>
  <si>
    <t>109</t>
  </si>
  <si>
    <t>80</t>
  </si>
  <si>
    <t>901</t>
  </si>
  <si>
    <t>2303</t>
  </si>
  <si>
    <t>172</t>
  </si>
  <si>
    <t>636</t>
  </si>
  <si>
    <t>185</t>
  </si>
  <si>
    <t>62</t>
  </si>
  <si>
    <t>88</t>
  </si>
  <si>
    <t>664</t>
  </si>
  <si>
    <t>429</t>
  </si>
  <si>
    <t>235</t>
  </si>
  <si>
    <t>-</t>
    <phoneticPr fontId="6" type="noConversion"/>
  </si>
  <si>
    <t>408</t>
  </si>
  <si>
    <t>182</t>
  </si>
  <si>
    <t>17</t>
  </si>
  <si>
    <t>53</t>
  </si>
  <si>
    <t>1060</t>
  </si>
  <si>
    <t>535</t>
  </si>
  <si>
    <t>525</t>
  </si>
  <si>
    <t>57</t>
  </si>
  <si>
    <t>418</t>
  </si>
  <si>
    <t>377</t>
  </si>
  <si>
    <t>586</t>
  </si>
  <si>
    <t>319</t>
  </si>
  <si>
    <t>267</t>
  </si>
  <si>
    <t>13</t>
  </si>
  <si>
    <t>262</t>
  </si>
  <si>
    <t>195</t>
  </si>
  <si>
    <t>69</t>
  </si>
  <si>
    <t>379</t>
  </si>
  <si>
    <t>207</t>
  </si>
  <si>
    <t>26</t>
  </si>
  <si>
    <t>139</t>
  </si>
  <si>
    <t>15</t>
  </si>
  <si>
    <t>42</t>
  </si>
  <si>
    <t>95</t>
  </si>
  <si>
    <t>2982</t>
  </si>
  <si>
    <t>853</t>
  </si>
  <si>
    <t>2129</t>
  </si>
  <si>
    <t>718</t>
  </si>
  <si>
    <t>1704</t>
  </si>
  <si>
    <t>113</t>
  </si>
  <si>
    <t>393</t>
  </si>
  <si>
    <t>(依官等及性別區分)</t>
    <phoneticPr fontId="6" type="noConversion"/>
  </si>
  <si>
    <t>中華民國105年12月31日</t>
    <phoneticPr fontId="6" type="noConversion"/>
  </si>
  <si>
    <t>單位:人</t>
    <phoneticPr fontId="6" type="noConversion"/>
  </si>
  <si>
    <t xml:space="preserve">                  官等及性別
機關類型及職等別</t>
    <phoneticPr fontId="6" type="noConversion"/>
  </si>
  <si>
    <t>總　　　計</t>
    <phoneticPr fontId="6" type="noConversion"/>
  </si>
  <si>
    <t>特任</t>
    <phoneticPr fontId="6" type="noConversion"/>
  </si>
  <si>
    <t>比照簡任
第十四職等</t>
    <phoneticPr fontId="6" type="noConversion"/>
  </si>
  <si>
    <t>簡任
（十職等以上）</t>
    <phoneticPr fontId="6" type="noConversion"/>
  </si>
  <si>
    <t>薦任
（六至九職等）</t>
    <phoneticPr fontId="6" type="noConversion"/>
  </si>
  <si>
    <t>委任
（一至五職等）</t>
    <phoneticPr fontId="6" type="noConversion"/>
  </si>
  <si>
    <t>雇　　　　員</t>
    <phoneticPr fontId="6" type="noConversion"/>
  </si>
  <si>
    <t>計</t>
    <phoneticPr fontId="6" type="noConversion"/>
  </si>
  <si>
    <t>%</t>
    <phoneticPr fontId="6" type="noConversion"/>
  </si>
  <si>
    <t>9082</t>
  </si>
  <si>
    <t>2998</t>
  </si>
  <si>
    <t>6084</t>
  </si>
  <si>
    <t>159</t>
  </si>
  <si>
    <t>126</t>
  </si>
  <si>
    <t>2415</t>
  </si>
  <si>
    <t>4740</t>
  </si>
  <si>
    <t>421</t>
  </si>
  <si>
    <t>1211</t>
  </si>
  <si>
    <t>5066</t>
  </si>
  <si>
    <t>1665</t>
  </si>
  <si>
    <t>3401</t>
  </si>
  <si>
    <t>1351</t>
  </si>
  <si>
    <t>2633</t>
  </si>
  <si>
    <t>678</t>
  </si>
  <si>
    <t>4208</t>
  </si>
  <si>
    <t>1180</t>
  </si>
  <si>
    <t>3028</t>
  </si>
  <si>
    <t>108</t>
  </si>
  <si>
    <t>87</t>
  </si>
  <si>
    <t>893</t>
  </si>
  <si>
    <t>2347</t>
  </si>
  <si>
    <t>176</t>
  </si>
  <si>
    <t>592</t>
  </si>
  <si>
    <t>72</t>
  </si>
  <si>
    <t>120</t>
  </si>
  <si>
    <t>96</t>
  </si>
  <si>
    <t>23</t>
  </si>
  <si>
    <t>666</t>
  </si>
  <si>
    <t>253</t>
  </si>
  <si>
    <t>396</t>
  </si>
  <si>
    <t>63</t>
  </si>
  <si>
    <t>1021</t>
  </si>
  <si>
    <t>506</t>
  </si>
  <si>
    <t>515</t>
  </si>
  <si>
    <t>11</t>
  </si>
  <si>
    <t>359</t>
  </si>
  <si>
    <t>341</t>
  </si>
  <si>
    <t>160</t>
  </si>
  <si>
    <t>576</t>
  </si>
  <si>
    <t>308</t>
  </si>
  <si>
    <t>268</t>
  </si>
  <si>
    <t>9</t>
  </si>
  <si>
    <t>250</t>
  </si>
  <si>
    <t>49</t>
  </si>
  <si>
    <t>356</t>
  </si>
  <si>
    <t>197</t>
  </si>
  <si>
    <t>10</t>
  </si>
  <si>
    <t>105</t>
  </si>
  <si>
    <t>74</t>
  </si>
  <si>
    <t>89</t>
  </si>
  <si>
    <t>50</t>
  </si>
  <si>
    <t>34</t>
  </si>
  <si>
    <t>2995</t>
  </si>
  <si>
    <t>827</t>
  </si>
  <si>
    <t>2168</t>
  </si>
  <si>
    <t>21</t>
  </si>
  <si>
    <t>27</t>
  </si>
  <si>
    <t>705</t>
  </si>
  <si>
    <t>1766</t>
  </si>
  <si>
    <t>101</t>
  </si>
  <si>
    <t>373</t>
  </si>
  <si>
    <t>中華民國106年7月31日</t>
    <phoneticPr fontId="6" type="noConversion"/>
  </si>
  <si>
    <t xml:space="preserve">              官等及性別
機關類型及職等別</t>
    <phoneticPr fontId="6" type="noConversion"/>
  </si>
  <si>
    <t>行政院所屬各機關暨地方政府人事機構編制員額職等統計</t>
    <phoneticPr fontId="6" type="noConversion"/>
  </si>
  <si>
    <t>中華民國107年1月31日</t>
    <phoneticPr fontId="6" type="noConversion"/>
  </si>
  <si>
    <t>備註：本表自107年4月起修正人事人員定義為僅包括人員區分08之人事人員，不含本總處首長、政務副首長及人事行政職系之一般人員。</t>
  </si>
  <si>
    <t>委任
（一至五職等）</t>
  </si>
  <si>
    <t>薦任
（六至九職等）</t>
  </si>
  <si>
    <t>簡任
（十職等以上）</t>
  </si>
  <si>
    <t>總　　　計</t>
  </si>
  <si>
    <t xml:space="preserve">                  官等及性別
機關類型及職等別</t>
  </si>
  <si>
    <t>單位:人</t>
  </si>
  <si>
    <t>中華民國107年12月31日</t>
    <phoneticPr fontId="6" type="noConversion"/>
  </si>
  <si>
    <t>(依官等及性別區分)</t>
    <phoneticPr fontId="6" type="noConversion"/>
  </si>
  <si>
    <t>行政院所屬各機關暨地方政府人事機構編制員額職等統計</t>
    <phoneticPr fontId="6" type="noConversion"/>
  </si>
  <si>
    <t>單位:人</t>
    <phoneticPr fontId="6" type="noConversion"/>
  </si>
  <si>
    <t>總　　　計</t>
    <phoneticPr fontId="6" type="noConversion"/>
  </si>
  <si>
    <t>簡任
（十職等以上）</t>
    <phoneticPr fontId="6" type="noConversion"/>
  </si>
  <si>
    <t>薦任
（六至九職等）</t>
    <phoneticPr fontId="6" type="noConversion"/>
  </si>
  <si>
    <t>委任
（一至五職等）</t>
    <phoneticPr fontId="6" type="noConversion"/>
  </si>
  <si>
    <t>雇　　　　員</t>
    <phoneticPr fontId="6" type="noConversion"/>
  </si>
  <si>
    <t>計</t>
    <phoneticPr fontId="6" type="noConversion"/>
  </si>
  <si>
    <t>8932</t>
  </si>
  <si>
    <t>2819</t>
  </si>
  <si>
    <t>6113</t>
  </si>
  <si>
    <t>135</t>
  </si>
  <si>
    <t>2327</t>
  </si>
  <si>
    <t>4910</t>
  </si>
  <si>
    <t>357</t>
  </si>
  <si>
    <t>1073</t>
  </si>
  <si>
    <t>5048</t>
  </si>
  <si>
    <t>1581</t>
  </si>
  <si>
    <t>3467</t>
  </si>
  <si>
    <t>102</t>
  </si>
  <si>
    <t>83</t>
  </si>
  <si>
    <t>1319</t>
  </si>
  <si>
    <t>2758</t>
  </si>
  <si>
    <t>625</t>
  </si>
  <si>
    <t>4174</t>
  </si>
  <si>
    <t>1122</t>
  </si>
  <si>
    <t>3052</t>
  </si>
  <si>
    <t>82</t>
  </si>
  <si>
    <t>883</t>
  </si>
  <si>
    <t>2421</t>
  </si>
  <si>
    <t>145</t>
  </si>
  <si>
    <t>548</t>
  </si>
  <si>
    <t>68</t>
  </si>
  <si>
    <t>127</t>
  </si>
  <si>
    <t>59</t>
  </si>
  <si>
    <t>104</t>
  </si>
  <si>
    <t>679</t>
  </si>
  <si>
    <t>391</t>
  </si>
  <si>
    <t>288</t>
  </si>
  <si>
    <t>233</t>
  </si>
  <si>
    <t>54</t>
  </si>
  <si>
    <t>412</t>
  </si>
  <si>
    <t>477</t>
  </si>
  <si>
    <t>292</t>
  </si>
  <si>
    <t>323</t>
  </si>
  <si>
    <t>138</t>
  </si>
  <si>
    <t>595</t>
  </si>
  <si>
    <t>289</t>
  </si>
  <si>
    <t>306</t>
  </si>
  <si>
    <t>223</t>
  </si>
  <si>
    <t>215</t>
  </si>
  <si>
    <t>48</t>
  </si>
  <si>
    <t>79</t>
  </si>
  <si>
    <t>826</t>
  </si>
  <si>
    <t>2169</t>
  </si>
  <si>
    <t>716</t>
  </si>
  <si>
    <t>1829</t>
  </si>
  <si>
    <t>310</t>
  </si>
  <si>
    <t>%</t>
    <phoneticPr fontId="22" type="noConversion"/>
  </si>
  <si>
    <t xml:space="preserve">               官等及性別
機關類型
及職等別</t>
    <phoneticPr fontId="6" type="noConversion"/>
  </si>
  <si>
    <t>中華民國108年8月31日</t>
    <phoneticPr fontId="6" type="noConversion"/>
  </si>
  <si>
    <t>中華民國108年12月31日</t>
    <phoneticPr fontId="6" type="noConversion"/>
  </si>
  <si>
    <t>9042</t>
  </si>
  <si>
    <t>2829</t>
  </si>
  <si>
    <t>6213</t>
  </si>
  <si>
    <t>5121</t>
  </si>
  <si>
    <t>1587</t>
  </si>
  <si>
    <t>3534</t>
  </si>
  <si>
    <t>4224</t>
  </si>
  <si>
    <t>1121</t>
  </si>
  <si>
    <t>3103</t>
  </si>
  <si>
    <t>64</t>
  </si>
  <si>
    <t>131</t>
  </si>
  <si>
    <t>702</t>
  </si>
  <si>
    <t>300</t>
  </si>
  <si>
    <t>894</t>
  </si>
  <si>
    <t>409</t>
  </si>
  <si>
    <t>485</t>
  </si>
  <si>
    <t>594</t>
  </si>
  <si>
    <t>284</t>
  </si>
  <si>
    <t>218</t>
  </si>
  <si>
    <t>116</t>
  </si>
  <si>
    <t>3027</t>
  </si>
  <si>
    <t>833</t>
  </si>
  <si>
    <t>2194</t>
  </si>
  <si>
    <t>93</t>
  </si>
  <si>
    <t>16</t>
  </si>
  <si>
    <t>129</t>
  </si>
  <si>
    <t>84</t>
  </si>
  <si>
    <t>-</t>
    <phoneticPr fontId="23" type="noConversion"/>
  </si>
  <si>
    <t>1316</t>
  </si>
  <si>
    <t>875</t>
  </si>
  <si>
    <t>387</t>
  </si>
  <si>
    <t>722</t>
  </si>
  <si>
    <t>4967</t>
  </si>
  <si>
    <t>2793</t>
  </si>
  <si>
    <t>2440</t>
  </si>
  <si>
    <t>245</t>
  </si>
  <si>
    <t>324</t>
  </si>
  <si>
    <t>210</t>
  </si>
  <si>
    <t>1850</t>
  </si>
  <si>
    <t>367</t>
  </si>
  <si>
    <t>170</t>
  </si>
  <si>
    <t>153</t>
  </si>
  <si>
    <t>1113</t>
  </si>
  <si>
    <t>655</t>
  </si>
  <si>
    <t>578</t>
  </si>
  <si>
    <t>313</t>
  </si>
  <si>
    <t>行政院所屬各機關暨地方政府人事機構人事人員官職等統計</t>
    <phoneticPr fontId="6" type="noConversion"/>
  </si>
  <si>
    <t>中華民國109年06月30日</t>
    <phoneticPr fontId="6" type="noConversion"/>
  </si>
  <si>
    <t>9069</t>
  </si>
  <si>
    <t>2818</t>
  </si>
  <si>
    <t>6251</t>
  </si>
  <si>
    <t>2317</t>
  </si>
  <si>
    <t>5068</t>
  </si>
  <si>
    <t>366</t>
  </si>
  <si>
    <t>1051</t>
  </si>
  <si>
    <t>5156</t>
  </si>
  <si>
    <t>1595</t>
  </si>
  <si>
    <t>3561</t>
  </si>
  <si>
    <t>1321</t>
  </si>
  <si>
    <t>2867</t>
  </si>
  <si>
    <t>609</t>
  </si>
  <si>
    <t>4257</t>
  </si>
  <si>
    <t>1120</t>
  </si>
  <si>
    <t>3137</t>
  </si>
  <si>
    <t>874</t>
  </si>
  <si>
    <t>2508</t>
  </si>
  <si>
    <t>151</t>
  </si>
  <si>
    <t>111</t>
  </si>
  <si>
    <t>703</t>
  </si>
  <si>
    <t>407</t>
  </si>
  <si>
    <t>296</t>
  </si>
  <si>
    <t>390</t>
  </si>
  <si>
    <t>248</t>
  </si>
  <si>
    <t>47</t>
  </si>
  <si>
    <t>389</t>
  </si>
  <si>
    <t>275</t>
  </si>
  <si>
    <t>326</t>
  </si>
  <si>
    <t>99</t>
  </si>
  <si>
    <t>589</t>
  </si>
  <si>
    <t>322</t>
  </si>
  <si>
    <t>209</t>
  </si>
  <si>
    <t>98</t>
  </si>
  <si>
    <t>45</t>
  </si>
  <si>
    <t>76</t>
  </si>
  <si>
    <t>24</t>
  </si>
  <si>
    <t>52</t>
  </si>
  <si>
    <t>3039</t>
  </si>
  <si>
    <t>834</t>
  </si>
  <si>
    <t>2205</t>
  </si>
  <si>
    <t>33</t>
  </si>
  <si>
    <t>721</t>
  </si>
  <si>
    <t>1875</t>
  </si>
  <si>
    <t>97</t>
  </si>
  <si>
    <t>297</t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</si>
  <si>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計　　　　　　　　</t>
    </r>
    <phoneticPr fontId="24" type="noConversion"/>
  </si>
  <si>
    <t>單位:人</t>
    <phoneticPr fontId="24" type="noConversion"/>
  </si>
  <si>
    <t>%</t>
    <phoneticPr fontId="24" type="noConversion"/>
  </si>
  <si>
    <t>-</t>
    <phoneticPr fontId="24" type="noConversion"/>
  </si>
  <si>
    <t>單位:人</t>
    <phoneticPr fontId="27" type="noConversion"/>
  </si>
  <si>
    <t>總　　　計</t>
    <phoneticPr fontId="27" type="noConversion"/>
  </si>
  <si>
    <t>簡任
（十職等以上）</t>
    <phoneticPr fontId="27" type="noConversion"/>
  </si>
  <si>
    <t>薦任
（六至九職等）</t>
    <phoneticPr fontId="27" type="noConversion"/>
  </si>
  <si>
    <t>委任
（一至五職等）</t>
    <phoneticPr fontId="27" type="noConversion"/>
  </si>
  <si>
    <t>雇　　　　員</t>
    <phoneticPr fontId="27" type="noConversion"/>
  </si>
  <si>
    <t>計</t>
    <phoneticPr fontId="2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</si>
  <si>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計　　　　　　　　</t>
    </r>
  </si>
  <si>
    <t>9064</t>
  </si>
  <si>
    <t>6245</t>
  </si>
  <si>
    <t>136</t>
  </si>
  <si>
    <t>2330</t>
  </si>
  <si>
    <t>5079</t>
  </si>
  <si>
    <t>353</t>
  </si>
  <si>
    <t>1034</t>
  </si>
  <si>
    <r>
      <t>行政機關</t>
    </r>
    <r>
      <rPr>
        <sz val="12"/>
        <rFont val="Times New Roman"/>
        <family val="1"/>
      </rPr>
      <t xml:space="preserve">   </t>
    </r>
  </si>
  <si>
    <t>5170</t>
  </si>
  <si>
    <t>1607</t>
  </si>
  <si>
    <t>3563</t>
  </si>
  <si>
    <t>1344</t>
  </si>
  <si>
    <t>2882</t>
  </si>
  <si>
    <t>596</t>
  </si>
  <si>
    <t>4265</t>
  </si>
  <si>
    <t>1125</t>
  </si>
  <si>
    <t>3140</t>
  </si>
  <si>
    <t>891</t>
  </si>
  <si>
    <t>2523</t>
  </si>
  <si>
    <t>533</t>
  </si>
  <si>
    <t>70</t>
  </si>
  <si>
    <t>110</t>
  </si>
  <si>
    <t>708</t>
  </si>
  <si>
    <t>249</t>
  </si>
  <si>
    <t>46</t>
  </si>
  <si>
    <r>
      <t>事業機構</t>
    </r>
    <r>
      <rPr>
        <sz val="12"/>
        <rFont val="Times New Roman"/>
        <family val="1"/>
      </rPr>
      <t xml:space="preserve">  </t>
    </r>
  </si>
  <si>
    <t>860</t>
  </si>
  <si>
    <t>380</t>
  </si>
  <si>
    <t>480</t>
  </si>
  <si>
    <t>143</t>
  </si>
  <si>
    <t>579</t>
  </si>
  <si>
    <t>260</t>
  </si>
  <si>
    <t>204</t>
  </si>
  <si>
    <t>217</t>
  </si>
  <si>
    <t>77</t>
  </si>
  <si>
    <r>
      <t>各級學校</t>
    </r>
    <r>
      <rPr>
        <sz val="12"/>
        <rFont val="Times New Roman"/>
        <family val="1"/>
      </rPr>
      <t xml:space="preserve">    </t>
    </r>
  </si>
  <si>
    <t>3034</t>
  </si>
  <si>
    <t>832</t>
  </si>
  <si>
    <t>2202</t>
  </si>
  <si>
    <t>1874</t>
  </si>
  <si>
    <t>295</t>
  </si>
  <si>
    <t>中華民國109年09月30日</t>
    <phoneticPr fontId="26" type="noConversion"/>
  </si>
  <si>
    <t>(依官等及性別區分)</t>
    <phoneticPr fontId="26" type="noConversion"/>
  </si>
  <si>
    <t>行政院所屬各機關暨地方政府人事機構人事人員官職等統計</t>
    <phoneticPr fontId="26" type="noConversion"/>
  </si>
  <si>
    <t>%</t>
    <phoneticPr fontId="26" type="noConversion"/>
  </si>
  <si>
    <t>-</t>
    <phoneticPr fontId="26" type="noConversion"/>
  </si>
  <si>
    <t xml:space="preserve">                  
                      官等及性別
機關類型
及職等別
機關類型及職等別</t>
    <phoneticPr fontId="6" type="noConversion"/>
  </si>
  <si>
    <t xml:space="preserve">                官等及性別
機關類型
及職等別</t>
    <phoneticPr fontId="27" type="noConversion"/>
  </si>
  <si>
    <t>中華民國109年12月31日</t>
    <phoneticPr fontId="26" type="noConversion"/>
  </si>
  <si>
    <t>9098</t>
  </si>
  <si>
    <t>2810</t>
  </si>
  <si>
    <t>6288</t>
  </si>
  <si>
    <t>5193</t>
  </si>
  <si>
    <t>1597</t>
  </si>
  <si>
    <t>3596</t>
  </si>
  <si>
    <t>4289</t>
  </si>
  <si>
    <t>3168</t>
  </si>
  <si>
    <t>707</t>
  </si>
  <si>
    <t>299</t>
  </si>
  <si>
    <t>376</t>
  </si>
  <si>
    <t>484</t>
  </si>
  <si>
    <t>577</t>
  </si>
  <si>
    <t>256</t>
  </si>
  <si>
    <t>321</t>
  </si>
  <si>
    <t>205</t>
  </si>
  <si>
    <t>78</t>
  </si>
  <si>
    <t>55</t>
  </si>
  <si>
    <t>3045</t>
  </si>
  <si>
    <t>837</t>
  </si>
  <si>
    <t>2208</t>
  </si>
  <si>
    <t>92</t>
  </si>
  <si>
    <t>86</t>
  </si>
  <si>
    <t>32</t>
  </si>
  <si>
    <t>2313</t>
  </si>
  <si>
    <t>1333</t>
  </si>
  <si>
    <t>886</t>
  </si>
  <si>
    <t>392</t>
  </si>
  <si>
    <t>265</t>
  </si>
  <si>
    <t>201</t>
  </si>
  <si>
    <t>715</t>
  </si>
  <si>
    <t>5096</t>
  </si>
  <si>
    <t>2886</t>
  </si>
  <si>
    <t>2525</t>
  </si>
  <si>
    <t>251</t>
  </si>
  <si>
    <t>331</t>
  </si>
  <si>
    <t>222</t>
  </si>
  <si>
    <t>1879</t>
  </si>
  <si>
    <t>362</t>
  </si>
  <si>
    <t>163</t>
  </si>
  <si>
    <t>106</t>
  </si>
  <si>
    <t>1058</t>
  </si>
  <si>
    <t>622</t>
  </si>
  <si>
    <t>556</t>
  </si>
  <si>
    <t>19</t>
  </si>
  <si>
    <t>9115</t>
  </si>
  <si>
    <t>2787</t>
  </si>
  <si>
    <t>6328</t>
  </si>
  <si>
    <t>2300</t>
  </si>
  <si>
    <t>5109</t>
  </si>
  <si>
    <t>1080</t>
  </si>
  <si>
    <t>5218</t>
  </si>
  <si>
    <t>1588</t>
  </si>
  <si>
    <t>3630</t>
  </si>
  <si>
    <t>1332</t>
  </si>
  <si>
    <t>2898</t>
  </si>
  <si>
    <t>638</t>
  </si>
  <si>
    <t>4309</t>
  </si>
  <si>
    <t>1116</t>
  </si>
  <si>
    <t>3193</t>
  </si>
  <si>
    <t>890</t>
  </si>
  <si>
    <t>2531</t>
  </si>
  <si>
    <t>569</t>
  </si>
  <si>
    <t>202</t>
  </si>
  <si>
    <t>406</t>
  </si>
  <si>
    <t>301</t>
  </si>
  <si>
    <t>845</t>
  </si>
  <si>
    <t>365</t>
  </si>
  <si>
    <t>259</t>
  </si>
  <si>
    <t>330</t>
  </si>
  <si>
    <t>137</t>
  </si>
  <si>
    <t>565</t>
  </si>
  <si>
    <t>247</t>
  </si>
  <si>
    <t>318</t>
  </si>
  <si>
    <t>220</t>
  </si>
  <si>
    <t>56</t>
  </si>
  <si>
    <t>2218</t>
  </si>
  <si>
    <t>709</t>
  </si>
  <si>
    <t>1881</t>
  </si>
  <si>
    <t>305</t>
  </si>
  <si>
    <t>行政院所屬各機關暨地方政府人事機構人事人員官職等統計</t>
    <phoneticPr fontId="29" type="noConversion"/>
  </si>
  <si>
    <t>(依官等及性別區分)</t>
    <phoneticPr fontId="29" type="noConversion"/>
  </si>
  <si>
    <t>中華民國110年3月31日</t>
    <phoneticPr fontId="29" type="noConversion"/>
  </si>
  <si>
    <t xml:space="preserve">              官等及性別
機關類型
及職等別</t>
    <phoneticPr fontId="27" type="noConversion"/>
  </si>
  <si>
    <t>%</t>
    <phoneticPr fontId="29" type="noConversion"/>
  </si>
  <si>
    <t>中華民國110年6月30日</t>
    <phoneticPr fontId="29" type="noConversion"/>
  </si>
  <si>
    <t>9123</t>
  </si>
  <si>
    <t>6330</t>
  </si>
  <si>
    <t>5207</t>
  </si>
  <si>
    <t>1592</t>
  </si>
  <si>
    <t>3615</t>
  </si>
  <si>
    <t>4297</t>
  </si>
  <si>
    <t>1119</t>
  </si>
  <si>
    <t>3178</t>
  </si>
  <si>
    <t>200</t>
  </si>
  <si>
    <t>710</t>
  </si>
  <si>
    <t>404</t>
  </si>
  <si>
    <t>869</t>
  </si>
  <si>
    <t>372</t>
  </si>
  <si>
    <t>497</t>
  </si>
  <si>
    <t>593</t>
  </si>
  <si>
    <t>255</t>
  </si>
  <si>
    <t>338</t>
  </si>
  <si>
    <t>3047</t>
  </si>
  <si>
    <t>829</t>
  </si>
  <si>
    <t>91</t>
  </si>
  <si>
    <t>1340</t>
  </si>
  <si>
    <t>895</t>
  </si>
  <si>
    <t>388</t>
  </si>
  <si>
    <t>257</t>
  </si>
  <si>
    <t>20</t>
  </si>
  <si>
    <t>5123</t>
  </si>
  <si>
    <t>2529</t>
  </si>
  <si>
    <t>335</t>
  </si>
  <si>
    <t>228</t>
  </si>
  <si>
    <t>1890</t>
  </si>
  <si>
    <t>361</t>
  </si>
  <si>
    <t>156</t>
  </si>
  <si>
    <t>1067</t>
  </si>
  <si>
    <t>624</t>
  </si>
  <si>
    <t>557</t>
  </si>
  <si>
    <t>148</t>
  </si>
  <si>
    <t>中華民國110年9月30日</t>
    <phoneticPr fontId="29" type="noConversion"/>
  </si>
  <si>
    <t>9058</t>
  </si>
  <si>
    <t>2763</t>
  </si>
  <si>
    <t>6295</t>
  </si>
  <si>
    <t>5179</t>
  </si>
  <si>
    <t>1569</t>
  </si>
  <si>
    <t>3610</t>
  </si>
  <si>
    <t>4268</t>
  </si>
  <si>
    <t>1098</t>
  </si>
  <si>
    <t>3170</t>
  </si>
  <si>
    <t>203</t>
  </si>
  <si>
    <t>134</t>
  </si>
  <si>
    <t>846</t>
  </si>
  <si>
    <t>360</t>
  </si>
  <si>
    <t>486</t>
  </si>
  <si>
    <t>585</t>
  </si>
  <si>
    <t>334</t>
  </si>
  <si>
    <t>188</t>
  </si>
  <si>
    <t>90</t>
  </si>
  <si>
    <t>3033</t>
  </si>
  <si>
    <t>2199</t>
  </si>
  <si>
    <t>2286</t>
  </si>
  <si>
    <t>1322</t>
  </si>
  <si>
    <t>881</t>
  </si>
  <si>
    <t>385</t>
  </si>
  <si>
    <t>713</t>
  </si>
  <si>
    <t>5110</t>
  </si>
  <si>
    <t>2901</t>
  </si>
  <si>
    <t>2530</t>
  </si>
  <si>
    <t>225</t>
  </si>
  <si>
    <t>1883</t>
  </si>
  <si>
    <t>351</t>
  </si>
  <si>
    <t>1044</t>
  </si>
  <si>
    <t>613</t>
  </si>
  <si>
    <t>147</t>
  </si>
  <si>
    <t>40</t>
  </si>
  <si>
    <t>-</t>
    <phoneticPr fontId="31" type="noConversion"/>
  </si>
  <si>
    <t>中華民國110年12月31日</t>
    <phoneticPr fontId="29" type="noConversion"/>
  </si>
  <si>
    <t>2756</t>
  </si>
  <si>
    <t>6302</t>
  </si>
  <si>
    <t>5164</t>
  </si>
  <si>
    <t>1566</t>
  </si>
  <si>
    <t>3598</t>
  </si>
  <si>
    <t>4246</t>
  </si>
  <si>
    <t>1091</t>
  </si>
  <si>
    <t>3155</t>
  </si>
  <si>
    <t>712</t>
  </si>
  <si>
    <t>403</t>
  </si>
  <si>
    <t>309</t>
  </si>
  <si>
    <t>862</t>
  </si>
  <si>
    <t>501</t>
  </si>
  <si>
    <t>598</t>
  </si>
  <si>
    <t>252</t>
  </si>
  <si>
    <t>346</t>
  </si>
  <si>
    <t>184</t>
  </si>
  <si>
    <t>3032</t>
  </si>
  <si>
    <t>-</t>
    <phoneticPr fontId="32" type="noConversion"/>
  </si>
  <si>
    <t>2287</t>
  </si>
  <si>
    <t>1327</t>
  </si>
  <si>
    <t>386</t>
  </si>
  <si>
    <t>5133</t>
  </si>
  <si>
    <t>2908</t>
  </si>
  <si>
    <t>2533</t>
  </si>
  <si>
    <t>329</t>
  </si>
  <si>
    <t>227</t>
  </si>
  <si>
    <t>1896</t>
  </si>
  <si>
    <t>345</t>
  </si>
  <si>
    <t>149</t>
  </si>
  <si>
    <t>1026</t>
  </si>
  <si>
    <t>590</t>
  </si>
  <si>
    <t>524</t>
  </si>
  <si>
    <t>276</t>
  </si>
  <si>
    <t>中華民國111年3月31日</t>
    <phoneticPr fontId="29" type="noConversion"/>
  </si>
  <si>
    <t>小計</t>
    <phoneticPr fontId="6" type="noConversion"/>
  </si>
  <si>
    <t>百分比</t>
    <phoneticPr fontId="6" type="noConversion"/>
  </si>
  <si>
    <t>一般行政</t>
    <phoneticPr fontId="6" type="noConversion"/>
  </si>
  <si>
    <t>地方機關  小     計</t>
    <phoneticPr fontId="6" type="noConversion"/>
  </si>
  <si>
    <r>
      <t xml:space="preserve">簡任
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十職等以上</t>
    </r>
    <r>
      <rPr>
        <sz val="12"/>
        <rFont val="Times New Roman"/>
        <family val="1"/>
      </rPr>
      <t>)</t>
    </r>
    <phoneticPr fontId="6" type="noConversion"/>
  </si>
  <si>
    <r>
      <t xml:space="preserve">薦任
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六至九職等</t>
    </r>
    <r>
      <rPr>
        <sz val="12"/>
        <rFont val="Times New Roman"/>
        <family val="1"/>
      </rPr>
      <t>)</t>
    </r>
    <phoneticPr fontId="6" type="noConversion"/>
  </si>
  <si>
    <r>
      <t xml:space="preserve">委任
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1"/>
        <charset val="136"/>
        <scheme val="minor"/>
      </rPr>
      <t>一至五職等</t>
    </r>
    <r>
      <rPr>
        <sz val="12"/>
        <rFont val="Times New Roman"/>
        <family val="1"/>
      </rPr>
      <t>)</t>
    </r>
    <phoneticPr fontId="6" type="noConversion"/>
  </si>
  <si>
    <r>
      <t xml:space="preserve">               </t>
    </r>
    <r>
      <rPr>
        <sz val="12"/>
        <color theme="1"/>
        <rFont val="新細明體"/>
        <family val="1"/>
        <charset val="136"/>
        <scheme val="minor"/>
      </rPr>
      <t xml:space="preserve">官等及性別
</t>
    </r>
    <r>
      <rPr>
        <sz val="12"/>
        <rFont val="Times New Roman"/>
        <family val="1"/>
      </rPr>
      <t xml:space="preserve">                                               
</t>
    </r>
    <r>
      <rPr>
        <sz val="12"/>
        <rFont val="新細明體"/>
        <family val="1"/>
        <charset val="136"/>
      </rPr>
      <t>機關類型
及職等別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6" type="noConversion"/>
  </si>
  <si>
    <t>中華民國111年6月30日</t>
    <phoneticPr fontId="29" type="noConversion"/>
  </si>
  <si>
    <t>中華民國111年09月30日</t>
  </si>
  <si>
    <r>
      <t xml:space="preserve">                          </t>
    </r>
    <r>
      <rPr>
        <sz val="12"/>
        <color theme="1"/>
        <rFont val="新細明體"/>
        <family val="1"/>
        <charset val="136"/>
        <scheme val="minor"/>
      </rPr>
      <t xml:space="preserve">官等及性別
</t>
    </r>
    <r>
      <rPr>
        <sz val="12"/>
        <rFont val="Times New Roman"/>
        <family val="1"/>
      </rPr>
      <t xml:space="preserve">                                               
</t>
    </r>
    <r>
      <rPr>
        <sz val="12"/>
        <rFont val="新細明體"/>
        <family val="1"/>
        <charset val="136"/>
      </rPr>
      <t>機關類型及職等別</t>
    </r>
    <r>
      <rPr>
        <sz val="12"/>
        <color theme="1"/>
        <rFont val="新細明體"/>
        <family val="1"/>
        <charset val="136"/>
        <scheme val="minor"/>
      </rPr>
      <t xml:space="preserve">
</t>
    </r>
    <phoneticPr fontId="6" type="noConversion"/>
  </si>
  <si>
    <t>中華民國111年12月31日</t>
  </si>
  <si>
    <t>中華民國112年03月31日</t>
  </si>
  <si>
    <t>中華民國112年06月30日</t>
  </si>
  <si>
    <t>中華民國112年09月30日</t>
  </si>
  <si>
    <t>中華民國112年12月31日</t>
  </si>
  <si>
    <t>中華民國113年03月31日</t>
  </si>
  <si>
    <t>行政院與所屬各機關暨地方政府人事機構人事人員官職等統計</t>
    <phoneticPr fontId="6" type="noConversion"/>
  </si>
  <si>
    <t>中華民國113年06月30日</t>
  </si>
  <si>
    <t>中華民國113年09月30日</t>
    <phoneticPr fontId="6" type="noConversion"/>
  </si>
  <si>
    <r>
      <t>依機關類型分   合</t>
    </r>
    <r>
      <rPr>
        <b/>
        <sz val="12"/>
        <rFont val="Times New Roman"/>
        <family val="1"/>
      </rPr>
      <t xml:space="preserve">   </t>
    </r>
    <r>
      <rPr>
        <b/>
        <sz val="12"/>
        <rFont val="新細明體"/>
        <family val="1"/>
        <charset val="136"/>
      </rPr>
      <t>計</t>
    </r>
    <phoneticPr fontId="6" type="noConversion"/>
  </si>
  <si>
    <t>依原住民身分別分　合計</t>
    <phoneticPr fontId="6" type="noConversion"/>
  </si>
  <si>
    <t>非原住民族</t>
    <phoneticPr fontId="6" type="noConversion"/>
  </si>
  <si>
    <t>原住民族(含平地及山地)</t>
    <phoneticPr fontId="6" type="noConversion"/>
  </si>
  <si>
    <t>依身心障礙等級分　合計</t>
    <phoneticPr fontId="6" type="noConversion"/>
  </si>
  <si>
    <t>極重度</t>
    <phoneticPr fontId="6" type="noConversion"/>
  </si>
  <si>
    <t>重度</t>
    <phoneticPr fontId="6" type="noConversion"/>
  </si>
  <si>
    <t>中度</t>
    <phoneticPr fontId="6" type="noConversion"/>
  </si>
  <si>
    <t>輕度</t>
    <phoneticPr fontId="6" type="noConversion"/>
  </si>
  <si>
    <t>非身心障礙</t>
    <phoneticPr fontId="6" type="noConversion"/>
  </si>
  <si>
    <t>依縣市別分 合計</t>
    <phoneticPr fontId="6" type="noConversion"/>
  </si>
  <si>
    <t>新北市</t>
    <phoneticPr fontId="6" type="noConversion"/>
  </si>
  <si>
    <t>臺北市</t>
    <phoneticPr fontId="6" type="noConversion"/>
  </si>
  <si>
    <t>桃園市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</si>
  <si>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</si>
  <si>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</si>
  <si>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</si>
  <si>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臺灣各縣市</t>
    <phoneticPr fontId="6" type="noConversion"/>
  </si>
  <si>
    <t>金門縣、連江縣</t>
    <phoneticPr fontId="6" type="noConversion"/>
  </si>
  <si>
    <t>行政院與所屬各機關暨地方政府人事機構人事人員官等及性別統計</t>
    <phoneticPr fontId="6" type="noConversion"/>
  </si>
  <si>
    <r>
      <t>(</t>
    </r>
    <r>
      <rPr>
        <sz val="14"/>
        <rFont val="細明體"/>
        <family val="3"/>
        <charset val="136"/>
      </rPr>
      <t>依</t>
    </r>
    <r>
      <rPr>
        <sz val="14"/>
        <rFont val="新細明體"/>
        <family val="1"/>
        <charset val="136"/>
      </rPr>
      <t>機關類型、原住民身分別、身心障礙等級及縣市別</t>
    </r>
    <r>
      <rPr>
        <sz val="14"/>
        <rFont val="細明體"/>
        <family val="3"/>
        <charset val="136"/>
      </rPr>
      <t>區分</t>
    </r>
    <r>
      <rPr>
        <sz val="14"/>
        <rFont val="Times New Roman"/>
        <family val="1"/>
      </rPr>
      <t>)</t>
    </r>
    <phoneticPr fontId="6" type="noConversion"/>
  </si>
  <si>
    <r>
      <t xml:space="preserve"> </t>
    </r>
    <r>
      <rPr>
        <sz val="12"/>
        <rFont val="新細明體"/>
        <family val="1"/>
        <charset val="136"/>
      </rPr>
      <t>總</t>
    </r>
    <r>
      <rPr>
        <sz val="12"/>
        <rFont val="Times New Roman"/>
        <family val="1"/>
      </rPr>
      <t xml:space="preserve">                               </t>
    </r>
    <r>
      <rPr>
        <sz val="12"/>
        <rFont val="新細明體"/>
        <family val="1"/>
        <charset val="136"/>
      </rPr>
      <t>計</t>
    </r>
    <phoneticPr fontId="6" type="noConversion"/>
  </si>
  <si>
    <r>
      <t>簡任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十職等以上</t>
    </r>
    <r>
      <rPr>
        <sz val="12"/>
        <rFont val="Times New Roman"/>
        <family val="1"/>
      </rPr>
      <t>)</t>
    </r>
    <phoneticPr fontId="6" type="noConversion"/>
  </si>
  <si>
    <r>
      <t>薦任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六至九職等</t>
    </r>
    <r>
      <rPr>
        <sz val="12"/>
        <rFont val="Times New Roman"/>
        <family val="1"/>
      </rPr>
      <t>)</t>
    </r>
    <phoneticPr fontId="6" type="noConversion"/>
  </si>
  <si>
    <r>
      <t>委任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一至五職等</t>
    </r>
    <r>
      <rPr>
        <sz val="12"/>
        <rFont val="Times New Roman"/>
        <family val="1"/>
      </rPr>
      <t>)</t>
    </r>
    <phoneticPr fontId="6" type="noConversion"/>
  </si>
  <si>
    <r>
      <t>警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>察</t>
    </r>
  </si>
  <si>
    <r>
      <t xml:space="preserve"> </t>
    </r>
    <r>
      <rPr>
        <sz val="12"/>
        <rFont val="新細明體"/>
        <family val="1"/>
        <charset val="136"/>
      </rPr>
      <t>生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產</t>
    </r>
  </si>
  <si>
    <r>
      <t xml:space="preserve"> </t>
    </r>
    <r>
      <rPr>
        <sz val="12"/>
        <rFont val="新細明體"/>
        <family val="1"/>
        <charset val="136"/>
      </rPr>
      <t>交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通</t>
    </r>
  </si>
  <si>
    <r>
      <t xml:space="preserve"> </t>
    </r>
    <r>
      <rPr>
        <sz val="12"/>
        <rFont val="新細明體"/>
        <family val="1"/>
        <charset val="136"/>
      </rPr>
      <t>金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融</t>
    </r>
  </si>
  <si>
    <t>備註：
1.本表自107年4月起修正人事人員定義為僅包括人員區分08之人事人員，不含本總處首長、政務副首長及人事行政職系之一般人員。
2.本表自113年9月起新增原住民身分別、身心障礙等級及縣市別等複分類統計。</t>
    <phoneticPr fontId="42" type="noConversion"/>
  </si>
  <si>
    <r>
      <t xml:space="preserve">                          </t>
    </r>
    <r>
      <rPr>
        <sz val="12"/>
        <rFont val="新細明體"/>
        <family val="1"/>
        <charset val="136"/>
      </rPr>
      <t xml:space="preserve">官等及性別
</t>
    </r>
    <r>
      <rPr>
        <sz val="12"/>
        <rFont val="Times New Roman"/>
        <family val="1"/>
      </rPr>
      <t xml:space="preserve">                                               
</t>
    </r>
    <r>
      <rPr>
        <sz val="12"/>
        <rFont val="新細明體"/>
        <family val="1"/>
        <charset val="136"/>
      </rPr>
      <t>機關類型、
原住民身分別、
身心障礙等級及縣市別</t>
    </r>
    <phoneticPr fontId="6" type="noConversion"/>
  </si>
  <si>
    <r>
      <t>(</t>
    </r>
    <r>
      <rPr>
        <sz val="14"/>
        <rFont val="細明體"/>
        <family val="3"/>
        <charset val="136"/>
      </rPr>
      <t>依機關類型、原住民身分別、身心障礙等級及縣市別區分</t>
    </r>
    <r>
      <rPr>
        <sz val="14"/>
        <rFont val="Times New Roman"/>
        <family val="1"/>
      </rPr>
      <t>)</t>
    </r>
    <phoneticPr fontId="6" type="noConversion"/>
  </si>
  <si>
    <t>中華民國113年12月31日</t>
  </si>
  <si>
    <r>
      <t xml:space="preserve">                          </t>
    </r>
    <r>
      <rPr>
        <sz val="12"/>
        <rFont val="新細明體"/>
        <family val="1"/>
        <charset val="136"/>
      </rPr>
      <t xml:space="preserve">官等及性別
</t>
    </r>
    <r>
      <rPr>
        <sz val="12"/>
        <rFont val="Times New Roman"/>
        <family val="1"/>
      </rPr>
      <t xml:space="preserve">                                               
</t>
    </r>
    <r>
      <rPr>
        <sz val="12"/>
        <rFont val="新細明體"/>
        <family val="1"/>
        <charset val="136"/>
      </rPr>
      <t xml:space="preserve">機關類型、
原住民身分別、
身心障礙等級及縣市別
</t>
    </r>
    <phoneticPr fontId="6" type="noConversion"/>
  </si>
  <si>
    <t>備註：</t>
  </si>
  <si>
    <t>1.本表自107年4月起修正人事人員定義為僅包括人員區分08之人事人員，不含本總處首長、政務副首長及人事行政職系之一般人員。</t>
  </si>
  <si>
    <t>2.本表自113年9月起新增原住民身分別、身心障礙等級及縣市別等複分類統計。</t>
  </si>
  <si>
    <t xml:space="preserve"> </t>
    <phoneticPr fontId="52" type="noConversion"/>
  </si>
  <si>
    <t>中華民國114年03月31日</t>
  </si>
  <si>
    <t>中華民國114年06月30日</t>
  </si>
  <si>
    <t>中華民國114年09月30日</t>
  </si>
  <si>
    <t>中華民國114年12月31日</t>
  </si>
  <si>
    <t>中華民國115年03月31日</t>
  </si>
  <si>
    <t>中華民國115年06月30日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</si>
</sst>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#,##0_);[Red]\(#,##0\)"/>
    <numFmt numFmtId="177" formatCode="_-* #,##0_-;\-* #,##0_-;_-* &quot;-&quot;??_-;_-@_-"/>
    <numFmt numFmtId="178" formatCode="#,##0_ "/>
    <numFmt numFmtId="179" formatCode="0.00_ "/>
    <numFmt numFmtId="180" formatCode="0.00_);[Red]\(0.00\)"/>
    <numFmt numFmtId="181" formatCode="0_);[Red]\(0\)"/>
    <numFmt numFmtId="182" formatCode="0.00_ ;[Red]\-0.00\ "/>
    <numFmt numFmtId="183" formatCode="0_ ;[Red]\-0\ "/>
  </numFmts>
  <fonts count="53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細明體"/>
      <family val="3"/>
      <charset val="136"/>
    </font>
    <font>
      <sz val="12"/>
      <name val="Times New Roman"/>
      <family val="1"/>
    </font>
    <font>
      <sz val="10"/>
      <name val="雅真中楷"/>
      <family val="3"/>
      <charset val="136"/>
    </font>
    <font>
      <sz val="10"/>
      <name val="Times New Roman"/>
      <family val="1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name val="新細明體"/>
      <family val="1"/>
      <charset val="136"/>
      <scheme val="minor"/>
    </font>
    <font>
      <sz val="12"/>
      <color theme="0" tint="-0.249977111117893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4"/>
      <color theme="1"/>
      <name val="Times New Roman"/>
      <family val="1"/>
    </font>
    <font>
      <sz val="9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 diagonalDown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64"/>
      </diagonal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3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/>
  </cellStyleXfs>
  <cellXfs count="512">
    <xf numFmtId="0" fontId="0" fillId="0" borderId="0" xfId="0">
      <alignment vertical="center"/>
    </xf>
    <xf numFmtId="0" fontId="44" fillId="0" borderId="0" xfId="0" applyFont="1">
      <alignment vertical="center"/>
    </xf>
    <xf numFmtId="0" fontId="45" fillId="0" borderId="1" xfId="0" applyFont="1" applyFill="1" applyBorder="1" applyAlignment="1">
      <alignment horizontal="right" vertical="center" wrapText="1"/>
    </xf>
    <xf numFmtId="177" fontId="45" fillId="0" borderId="1" xfId="0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2" fontId="45" fillId="0" borderId="1" xfId="0" applyNumberFormat="1" applyFont="1" applyFill="1" applyBorder="1" applyAlignment="1">
      <alignment horizontal="right" vertical="center" wrapText="1"/>
    </xf>
    <xf numFmtId="0" fontId="44" fillId="0" borderId="3" xfId="0" applyFont="1" applyBorder="1" applyAlignment="1">
      <alignment horizontal="justify" vertical="center" wrapText="1"/>
    </xf>
    <xf numFmtId="2" fontId="0" fillId="0" borderId="4" xfId="0" applyNumberFormat="1" applyBorder="1">
      <alignment vertical="center"/>
    </xf>
    <xf numFmtId="0" fontId="44" fillId="0" borderId="3" xfId="0" applyFont="1" applyBorder="1" applyAlignment="1">
      <alignment vertical="center" wrapText="1"/>
    </xf>
    <xf numFmtId="0" fontId="44" fillId="0" borderId="3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justify" vertical="center" wrapText="1"/>
    </xf>
    <xf numFmtId="0" fontId="45" fillId="0" borderId="6" xfId="0" applyFont="1" applyFill="1" applyBorder="1" applyAlignment="1">
      <alignment horizontal="right" vertical="center" wrapText="1"/>
    </xf>
    <xf numFmtId="2" fontId="45" fillId="0" borderId="6" xfId="0" applyNumberFormat="1" applyFont="1" applyFill="1" applyBorder="1" applyAlignment="1">
      <alignment horizontal="right" vertical="center" wrapText="1"/>
    </xf>
    <xf numFmtId="2" fontId="0" fillId="0" borderId="7" xfId="0" applyNumberFormat="1" applyBorder="1">
      <alignment vertical="center"/>
    </xf>
    <xf numFmtId="0" fontId="44" fillId="0" borderId="8" xfId="0" applyFont="1" applyBorder="1" applyAlignment="1">
      <alignment horizontal="justify" vertical="center" wrapText="1"/>
    </xf>
    <xf numFmtId="0" fontId="45" fillId="0" borderId="9" xfId="0" applyFont="1" applyFill="1" applyBorder="1" applyAlignment="1">
      <alignment horizontal="right" vertical="center" wrapText="1"/>
    </xf>
    <xf numFmtId="2" fontId="45" fillId="0" borderId="9" xfId="0" applyNumberFormat="1" applyFont="1" applyFill="1" applyBorder="1" applyAlignment="1">
      <alignment horizontal="right" vertical="center" wrapText="1"/>
    </xf>
    <xf numFmtId="2" fontId="0" fillId="0" borderId="10" xfId="0" applyNumberFormat="1" applyBorder="1">
      <alignment vertical="center"/>
    </xf>
    <xf numFmtId="0" fontId="44" fillId="0" borderId="6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2" fillId="0" borderId="0" xfId="1"/>
    <xf numFmtId="0" fontId="9" fillId="0" borderId="0" xfId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Border="1" applyAlignment="1">
      <alignment horizontal="right"/>
    </xf>
    <xf numFmtId="0" fontId="2" fillId="0" borderId="0" xfId="1" applyBorder="1" applyAlignment="1"/>
    <xf numFmtId="177" fontId="2" fillId="2" borderId="2" xfId="2" applyNumberFormat="1" applyFont="1" applyFill="1" applyBorder="1" applyAlignment="1">
      <alignment horizontal="center" wrapText="1"/>
    </xf>
    <xf numFmtId="177" fontId="2" fillId="2" borderId="1" xfId="2" applyNumberFormat="1" applyFont="1" applyFill="1" applyBorder="1" applyAlignment="1">
      <alignment horizontal="center" wrapText="1"/>
    </xf>
    <xf numFmtId="177" fontId="2" fillId="2" borderId="11" xfId="2" applyNumberFormat="1" applyFont="1" applyFill="1" applyBorder="1" applyAlignment="1">
      <alignment horizontal="center" wrapText="1"/>
    </xf>
    <xf numFmtId="0" fontId="2" fillId="0" borderId="12" xfId="1" applyBorder="1" applyAlignment="1">
      <alignment horizontal="left" vertical="top" wrapText="1"/>
    </xf>
    <xf numFmtId="177" fontId="11" fillId="0" borderId="13" xfId="2" applyNumberFormat="1" applyFont="1" applyBorder="1" applyAlignment="1">
      <alignment horizontal="left" vertical="top" wrapText="1"/>
    </xf>
    <xf numFmtId="177" fontId="12" fillId="0" borderId="13" xfId="2" applyNumberFormat="1" applyFont="1" applyBorder="1" applyAlignment="1">
      <alignment horizontal="left"/>
    </xf>
    <xf numFmtId="177" fontId="13" fillId="0" borderId="13" xfId="2" applyNumberFormat="1" applyFont="1" applyBorder="1" applyAlignment="1">
      <alignment horizontal="left"/>
    </xf>
    <xf numFmtId="177" fontId="11" fillId="0" borderId="14" xfId="2" applyNumberFormat="1" applyFont="1" applyBorder="1" applyAlignment="1">
      <alignment horizontal="left" vertical="top" wrapText="1"/>
    </xf>
    <xf numFmtId="0" fontId="2" fillId="0" borderId="15" xfId="1" applyBorder="1"/>
    <xf numFmtId="43" fontId="11" fillId="0" borderId="13" xfId="2" applyNumberFormat="1" applyFont="1" applyBorder="1" applyAlignment="1">
      <alignment horizontal="left" vertical="top" wrapText="1"/>
    </xf>
    <xf numFmtId="43" fontId="11" fillId="0" borderId="14" xfId="2" applyNumberFormat="1" applyFont="1" applyBorder="1" applyAlignment="1">
      <alignment horizontal="left" vertical="top" wrapText="1"/>
    </xf>
    <xf numFmtId="43" fontId="11" fillId="0" borderId="15" xfId="2" applyNumberFormat="1" applyFont="1" applyBorder="1" applyAlignment="1">
      <alignment horizontal="left" vertical="top" wrapText="1"/>
    </xf>
    <xf numFmtId="0" fontId="14" fillId="0" borderId="12" xfId="1" applyFont="1" applyFill="1" applyBorder="1" applyAlignment="1">
      <alignment horizontal="left" vertical="top" wrapText="1"/>
    </xf>
    <xf numFmtId="0" fontId="2" fillId="0" borderId="0" xfId="1" applyFill="1"/>
    <xf numFmtId="0" fontId="2" fillId="0" borderId="12" xfId="1" applyBorder="1" applyAlignment="1">
      <alignment horizontal="left" vertical="top" wrapText="1" indent="1"/>
    </xf>
    <xf numFmtId="0" fontId="11" fillId="0" borderId="12" xfId="1" applyFont="1" applyBorder="1" applyAlignment="1">
      <alignment horizontal="left" vertical="top" wrapText="1" indent="1"/>
    </xf>
    <xf numFmtId="0" fontId="14" fillId="0" borderId="12" xfId="1" applyFont="1" applyBorder="1" applyAlignment="1">
      <alignment horizontal="left" vertical="top" wrapText="1"/>
    </xf>
    <xf numFmtId="0" fontId="2" fillId="0" borderId="16" xfId="1" applyBorder="1" applyAlignment="1">
      <alignment horizontal="left" vertical="top" wrapText="1"/>
    </xf>
    <xf numFmtId="177" fontId="11" fillId="0" borderId="17" xfId="2" applyNumberFormat="1" applyFont="1" applyBorder="1" applyAlignment="1">
      <alignment horizontal="left" vertical="top" wrapText="1"/>
    </xf>
    <xf numFmtId="43" fontId="11" fillId="0" borderId="18" xfId="2" applyNumberFormat="1" applyFont="1" applyBorder="1" applyAlignment="1">
      <alignment horizontal="left" vertical="top" wrapText="1"/>
    </xf>
    <xf numFmtId="43" fontId="11" fillId="0" borderId="19" xfId="2" applyNumberFormat="1" applyFont="1" applyBorder="1" applyAlignment="1">
      <alignment horizontal="left" vertical="top" wrapText="1"/>
    </xf>
    <xf numFmtId="0" fontId="11" fillId="0" borderId="0" xfId="1" applyFont="1"/>
    <xf numFmtId="177" fontId="43" fillId="0" borderId="0" xfId="2" applyNumberFormat="1" applyFont="1"/>
    <xf numFmtId="0" fontId="2" fillId="0" borderId="20" xfId="1" applyFont="1" applyBorder="1" applyAlignment="1">
      <alignment horizontal="center"/>
    </xf>
    <xf numFmtId="0" fontId="2" fillId="0" borderId="20" xfId="1" applyBorder="1" applyAlignment="1"/>
    <xf numFmtId="177" fontId="43" fillId="0" borderId="2" xfId="2" applyNumberFormat="1" applyFont="1" applyBorder="1" applyAlignment="1">
      <alignment horizontal="center" wrapText="1"/>
    </xf>
    <xf numFmtId="0" fontId="2" fillId="0" borderId="14" xfId="1" applyBorder="1" applyAlignment="1">
      <alignment horizontal="left" vertical="top" wrapText="1"/>
    </xf>
    <xf numFmtId="0" fontId="14" fillId="0" borderId="14" xfId="1" applyFont="1" applyFill="1" applyBorder="1" applyAlignment="1">
      <alignment horizontal="left" vertical="top" wrapText="1"/>
    </xf>
    <xf numFmtId="0" fontId="2" fillId="0" borderId="14" xfId="1" applyBorder="1" applyAlignment="1">
      <alignment horizontal="left" vertical="top" wrapText="1" indent="1"/>
    </xf>
    <xf numFmtId="0" fontId="11" fillId="0" borderId="14" xfId="1" applyFont="1" applyBorder="1" applyAlignment="1">
      <alignment horizontal="left" vertical="top" wrapText="1" indent="1"/>
    </xf>
    <xf numFmtId="0" fontId="14" fillId="0" borderId="14" xfId="1" applyFont="1" applyBorder="1" applyAlignment="1">
      <alignment horizontal="left" vertical="top" wrapText="1"/>
    </xf>
    <xf numFmtId="0" fontId="2" fillId="0" borderId="17" xfId="1" applyBorder="1" applyAlignment="1">
      <alignment horizontal="left" vertical="top" wrapText="1"/>
    </xf>
    <xf numFmtId="0" fontId="2" fillId="0" borderId="0" xfId="1" applyAlignment="1">
      <alignment horizontal="center" vertical="center" wrapText="1"/>
    </xf>
    <xf numFmtId="0" fontId="2" fillId="0" borderId="0" xfId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justify" vertical="center" wrapText="1"/>
    </xf>
    <xf numFmtId="0" fontId="2" fillId="0" borderId="14" xfId="1" quotePrefix="1" applyFont="1" applyBorder="1" applyAlignment="1">
      <alignment horizontal="right" vertical="center" wrapText="1"/>
    </xf>
    <xf numFmtId="0" fontId="2" fillId="0" borderId="14" xfId="1" applyFont="1" applyBorder="1" applyAlignment="1">
      <alignment horizontal="right" vertical="center" wrapText="1"/>
    </xf>
    <xf numFmtId="0" fontId="2" fillId="0" borderId="14" xfId="1" applyFont="1" applyBorder="1" applyAlignment="1">
      <alignment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justify" vertical="center" wrapText="1"/>
    </xf>
    <xf numFmtId="0" fontId="2" fillId="0" borderId="9" xfId="1" quotePrefix="1" applyFont="1" applyBorder="1" applyAlignment="1">
      <alignment horizontal="right" vertical="center" wrapText="1"/>
    </xf>
    <xf numFmtId="0" fontId="2" fillId="0" borderId="9" xfId="1" applyFont="1" applyBorder="1" applyAlignment="1">
      <alignment horizontal="right" vertical="center" wrapText="1"/>
    </xf>
    <xf numFmtId="0" fontId="2" fillId="0" borderId="0" xfId="1" applyBorder="1" applyAlignment="1">
      <alignment horizontal="left" wrapText="1"/>
    </xf>
    <xf numFmtId="0" fontId="2" fillId="0" borderId="0" xfId="1" applyBorder="1" applyAlignment="1">
      <alignment horizontal="center" wrapText="1"/>
    </xf>
    <xf numFmtId="0" fontId="2" fillId="0" borderId="0" xfId="1" applyAlignment="1">
      <alignment horizontal="left" wrapText="1"/>
    </xf>
    <xf numFmtId="0" fontId="2" fillId="0" borderId="0" xfId="1" applyAlignment="1">
      <alignment horizontal="center" wrapText="1"/>
    </xf>
    <xf numFmtId="0" fontId="2" fillId="0" borderId="0" xfId="1" applyBorder="1" applyAlignment="1">
      <alignment wrapText="1"/>
    </xf>
    <xf numFmtId="2" fontId="45" fillId="0" borderId="21" xfId="0" applyNumberFormat="1" applyFont="1" applyFill="1" applyBorder="1" applyAlignment="1">
      <alignment horizontal="right" vertical="center" wrapText="1"/>
    </xf>
    <xf numFmtId="2" fontId="45" fillId="0" borderId="14" xfId="0" applyNumberFormat="1" applyFont="1" applyFill="1" applyBorder="1" applyAlignment="1">
      <alignment horizontal="right" vertical="center" wrapText="1"/>
    </xf>
    <xf numFmtId="2" fontId="0" fillId="0" borderId="22" xfId="0" applyNumberFormat="1" applyBorder="1">
      <alignment vertical="center"/>
    </xf>
    <xf numFmtId="2" fontId="0" fillId="0" borderId="23" xfId="0" applyNumberFormat="1" applyBorder="1">
      <alignment vertical="center"/>
    </xf>
    <xf numFmtId="1" fontId="0" fillId="0" borderId="23" xfId="0" applyNumberFormat="1" applyBorder="1">
      <alignment vertical="center"/>
    </xf>
    <xf numFmtId="1" fontId="0" fillId="0" borderId="10" xfId="0" applyNumberFormat="1" applyBorder="1">
      <alignment vertical="center"/>
    </xf>
    <xf numFmtId="0" fontId="0" fillId="0" borderId="14" xfId="0" quotePrefix="1" applyFont="1" applyBorder="1" applyAlignment="1">
      <alignment horizontal="right" vertical="center" wrapText="1"/>
    </xf>
    <xf numFmtId="2" fontId="0" fillId="0" borderId="21" xfId="0" applyNumberFormat="1" applyBorder="1">
      <alignment vertical="center"/>
    </xf>
    <xf numFmtId="2" fontId="0" fillId="0" borderId="14" xfId="0" applyNumberFormat="1" applyBorder="1">
      <alignment vertical="center"/>
    </xf>
    <xf numFmtId="12" fontId="45" fillId="0" borderId="14" xfId="0" applyNumberFormat="1" applyFont="1" applyFill="1" applyBorder="1" applyAlignment="1">
      <alignment horizontal="right" vertical="center" wrapText="1"/>
    </xf>
    <xf numFmtId="2" fontId="0" fillId="0" borderId="14" xfId="0" applyNumberFormat="1" applyFont="1" applyBorder="1" applyAlignment="1">
      <alignment horizontal="right" vertical="center" wrapText="1"/>
    </xf>
    <xf numFmtId="1" fontId="0" fillId="0" borderId="14" xfId="0" applyNumberFormat="1" applyBorder="1">
      <alignment vertical="center"/>
    </xf>
    <xf numFmtId="0" fontId="0" fillId="0" borderId="9" xfId="0" quotePrefix="1" applyFont="1" applyBorder="1" applyAlignment="1">
      <alignment horizontal="right" vertical="center" wrapText="1"/>
    </xf>
    <xf numFmtId="1" fontId="0" fillId="0" borderId="9" xfId="0" applyNumberFormat="1" applyBorder="1">
      <alignment vertical="center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center" wrapText="1"/>
    </xf>
    <xf numFmtId="0" fontId="0" fillId="0" borderId="14" xfId="0" quotePrefix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180" fontId="0" fillId="0" borderId="14" xfId="0" quotePrefix="1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0" fontId="0" fillId="0" borderId="9" xfId="0" quotePrefix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80" fontId="0" fillId="0" borderId="9" xfId="0" quotePrefix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46" fillId="0" borderId="14" xfId="0" quotePrefix="1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180" fontId="46" fillId="0" borderId="14" xfId="0" quotePrefix="1" applyNumberFormat="1" applyFont="1" applyBorder="1" applyAlignment="1">
      <alignment horizontal="center" vertical="center" wrapText="1"/>
    </xf>
    <xf numFmtId="180" fontId="47" fillId="0" borderId="14" xfId="0" quotePrefix="1" applyNumberFormat="1" applyFont="1" applyBorder="1" applyAlignment="1">
      <alignment horizontal="center" vertical="center" wrapText="1"/>
    </xf>
    <xf numFmtId="0" fontId="46" fillId="0" borderId="9" xfId="0" quotePrefix="1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180" fontId="46" fillId="0" borderId="9" xfId="0" quotePrefix="1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8" fillId="0" borderId="0" xfId="1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 quotePrefix="1" applyFont="1" applyBorder="1" applyAlignment="1">
      <alignment horizontal="right" vertical="center" wrapText="1"/>
    </xf>
    <xf numFmtId="0" fontId="2" fillId="0" borderId="24" xfId="1" quotePrefix="1" applyFont="1" applyBorder="1" applyAlignment="1">
      <alignment horizontal="right" vertical="center" wrapText="1"/>
    </xf>
    <xf numFmtId="0" fontId="2" fillId="0" borderId="24" xfId="1" applyFont="1" applyBorder="1" applyAlignment="1">
      <alignment horizontal="right" vertical="center" wrapText="1"/>
    </xf>
    <xf numFmtId="0" fontId="2" fillId="0" borderId="24" xfId="1" applyFont="1" applyBorder="1" applyAlignment="1">
      <alignment horizontal="justify" vertical="center" wrapText="1"/>
    </xf>
    <xf numFmtId="179" fontId="2" fillId="0" borderId="9" xfId="1" quotePrefix="1" applyNumberFormat="1" applyFont="1" applyBorder="1" applyAlignment="1">
      <alignment horizontal="center" vertical="center" wrapText="1"/>
    </xf>
    <xf numFmtId="0" fontId="2" fillId="0" borderId="9" xfId="1" quotePrefix="1" applyNumberFormat="1" applyFont="1" applyBorder="1" applyAlignment="1">
      <alignment horizontal="right" vertical="center" wrapText="1"/>
    </xf>
    <xf numFmtId="179" fontId="2" fillId="0" borderId="14" xfId="1" quotePrefix="1" applyNumberFormat="1" applyFont="1" applyBorder="1" applyAlignment="1">
      <alignment horizontal="center" vertical="center" wrapText="1"/>
    </xf>
    <xf numFmtId="178" fontId="2" fillId="0" borderId="9" xfId="1" quotePrefix="1" applyNumberFormat="1" applyFont="1" applyBorder="1" applyAlignment="1">
      <alignment horizontal="right" vertical="center" wrapText="1"/>
    </xf>
    <xf numFmtId="176" fontId="2" fillId="0" borderId="9" xfId="1" quotePrefix="1" applyNumberFormat="1" applyFont="1" applyBorder="1" applyAlignment="1">
      <alignment horizontal="right" vertical="center" wrapText="1"/>
    </xf>
    <xf numFmtId="0" fontId="2" fillId="0" borderId="14" xfId="1" quotePrefix="1" applyNumberFormat="1" applyFont="1" applyBorder="1" applyAlignment="1">
      <alignment horizontal="right" vertical="center" wrapText="1"/>
    </xf>
    <xf numFmtId="178" fontId="2" fillId="0" borderId="14" xfId="1" applyNumberFormat="1" applyFont="1" applyBorder="1" applyAlignment="1">
      <alignment horizontal="center" vertical="center" wrapText="1"/>
    </xf>
    <xf numFmtId="178" fontId="2" fillId="0" borderId="14" xfId="1" applyNumberFormat="1" applyFont="1" applyBorder="1" applyAlignment="1">
      <alignment horizontal="right" vertical="center" wrapText="1"/>
    </xf>
    <xf numFmtId="178" fontId="2" fillId="0" borderId="14" xfId="1" quotePrefix="1" applyNumberFormat="1" applyFont="1" applyBorder="1" applyAlignment="1">
      <alignment horizontal="right" vertical="center" wrapText="1"/>
    </xf>
    <xf numFmtId="176" fontId="2" fillId="0" borderId="14" xfId="1" quotePrefix="1" applyNumberFormat="1" applyFont="1" applyBorder="1" applyAlignment="1">
      <alignment horizontal="right" vertical="center" wrapText="1"/>
    </xf>
    <xf numFmtId="179" fontId="2" fillId="0" borderId="21" xfId="1" quotePrefix="1" applyNumberFormat="1" applyFont="1" applyBorder="1" applyAlignment="1">
      <alignment horizontal="center" vertical="center" wrapText="1"/>
    </xf>
    <xf numFmtId="0" fontId="2" fillId="0" borderId="0" xfId="1" applyAlignment="1">
      <alignment vertical="center"/>
    </xf>
    <xf numFmtId="0" fontId="2" fillId="0" borderId="0" xfId="1" applyAlignment="1">
      <alignment vertical="center" wrapText="1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14" xfId="0" applyFont="1" applyBorder="1" applyAlignment="1">
      <alignment horizontal="justify" vertical="center" wrapText="1"/>
    </xf>
    <xf numFmtId="0" fontId="0" fillId="0" borderId="14" xfId="0" applyFont="1" applyBorder="1" applyAlignment="1">
      <alignment horizontal="right" vertical="center" wrapText="1"/>
    </xf>
    <xf numFmtId="0" fontId="0" fillId="0" borderId="14" xfId="0" applyFont="1" applyBorder="1" applyAlignment="1">
      <alignment vertical="center" wrapText="1"/>
    </xf>
    <xf numFmtId="0" fontId="0" fillId="0" borderId="9" xfId="0" applyFont="1" applyBorder="1" applyAlignment="1">
      <alignment horizontal="justify" vertical="center" wrapText="1"/>
    </xf>
    <xf numFmtId="0" fontId="0" fillId="0" borderId="9" xfId="0" applyFont="1" applyBorder="1" applyAlignment="1">
      <alignment horizontal="righ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quotePrefix="1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 wrapText="1"/>
    </xf>
    <xf numFmtId="182" fontId="0" fillId="0" borderId="14" xfId="0" quotePrefix="1" applyNumberFormat="1" applyFont="1" applyBorder="1" applyAlignment="1">
      <alignment horizontal="right" vertical="center" wrapText="1"/>
    </xf>
    <xf numFmtId="183" fontId="0" fillId="0" borderId="14" xfId="0" quotePrefix="1" applyNumberFormat="1" applyFont="1" applyBorder="1" applyAlignment="1">
      <alignment horizontal="right" vertical="center" wrapText="1"/>
    </xf>
    <xf numFmtId="181" fontId="0" fillId="0" borderId="14" xfId="0" quotePrefix="1" applyNumberFormat="1" applyFont="1" applyBorder="1" applyAlignment="1">
      <alignment horizontal="right" vertical="center" wrapText="1"/>
    </xf>
    <xf numFmtId="181" fontId="0" fillId="0" borderId="14" xfId="0" applyNumberFormat="1" applyFont="1" applyBorder="1" applyAlignment="1">
      <alignment horizontal="right" vertical="center" wrapText="1"/>
    </xf>
    <xf numFmtId="181" fontId="0" fillId="0" borderId="9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wrapText="1"/>
    </xf>
    <xf numFmtId="0" fontId="25" fillId="0" borderId="0" xfId="0" applyFont="1" applyBorder="1" applyAlignment="1">
      <alignment vertical="top"/>
    </xf>
    <xf numFmtId="0" fontId="0" fillId="0" borderId="0" xfId="0" applyBorder="1" applyAlignment="1">
      <alignment wrapText="1"/>
    </xf>
    <xf numFmtId="0" fontId="0" fillId="0" borderId="21" xfId="0" applyFont="1" applyBorder="1" applyAlignment="1">
      <alignment horizontal="right" vertical="center" wrapText="1"/>
    </xf>
    <xf numFmtId="0" fontId="0" fillId="0" borderId="21" xfId="0" quotePrefix="1" applyFont="1" applyBorder="1" applyAlignment="1">
      <alignment horizontal="right" vertical="center" wrapText="1"/>
    </xf>
    <xf numFmtId="179" fontId="0" fillId="0" borderId="14" xfId="0" quotePrefix="1" applyNumberFormat="1" applyFont="1" applyBorder="1" applyAlignment="1">
      <alignment horizontal="right" vertical="center" wrapText="1"/>
    </xf>
    <xf numFmtId="179" fontId="0" fillId="0" borderId="14" xfId="0" applyNumberFormat="1" applyFont="1" applyBorder="1" applyAlignment="1">
      <alignment horizontal="right" vertical="center" wrapText="1"/>
    </xf>
    <xf numFmtId="179" fontId="0" fillId="0" borderId="21" xfId="0" quotePrefix="1" applyNumberFormat="1" applyFont="1" applyBorder="1" applyAlignment="1">
      <alignment horizontal="right" vertical="center" wrapText="1"/>
    </xf>
    <xf numFmtId="179" fontId="0" fillId="0" borderId="9" xfId="0" applyNumberFormat="1" applyFont="1" applyBorder="1" applyAlignment="1">
      <alignment horizontal="right" vertical="center" wrapText="1"/>
    </xf>
    <xf numFmtId="180" fontId="0" fillId="0" borderId="14" xfId="0" quotePrefix="1" applyNumberFormat="1" applyFont="1" applyBorder="1" applyAlignment="1">
      <alignment horizontal="right" vertical="center" wrapText="1"/>
    </xf>
    <xf numFmtId="180" fontId="0" fillId="0" borderId="21" xfId="0" quotePrefix="1" applyNumberFormat="1" applyFont="1" applyBorder="1" applyAlignment="1">
      <alignment horizontal="right" vertical="center" wrapText="1"/>
    </xf>
    <xf numFmtId="0" fontId="49" fillId="0" borderId="20" xfId="0" applyFont="1" applyBorder="1" applyAlignment="1">
      <alignment horizontal="right" wrapText="1"/>
    </xf>
    <xf numFmtId="0" fontId="0" fillId="0" borderId="1" xfId="0" applyFont="1" applyBorder="1" applyAlignment="1">
      <alignment horizontal="center" vertical="center" wrapText="1"/>
    </xf>
    <xf numFmtId="0" fontId="49" fillId="0" borderId="20" xfId="0" applyFont="1" applyBorder="1" applyAlignment="1">
      <alignment horizontal="right" wrapText="1"/>
    </xf>
    <xf numFmtId="0" fontId="0" fillId="0" borderId="2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0" fillId="0" borderId="0" xfId="0" applyFont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177" fontId="11" fillId="0" borderId="21" xfId="2" applyNumberFormat="1" applyFont="1" applyBorder="1" applyAlignment="1">
      <alignment horizontal="right" vertical="center" wrapText="1"/>
    </xf>
    <xf numFmtId="10" fontId="11" fillId="0" borderId="21" xfId="2" applyNumberFormat="1" applyFont="1" applyBorder="1" applyAlignment="1">
      <alignment horizontal="right" vertical="center" wrapText="1"/>
    </xf>
    <xf numFmtId="0" fontId="0" fillId="0" borderId="0" xfId="0" applyFill="1" applyAlignment="1"/>
    <xf numFmtId="0" fontId="14" fillId="0" borderId="14" xfId="0" applyFont="1" applyFill="1" applyBorder="1" applyAlignment="1">
      <alignment horizontal="left" vertical="center" wrapText="1"/>
    </xf>
    <xf numFmtId="177" fontId="11" fillId="0" borderId="14" xfId="2" applyNumberFormat="1" applyFont="1" applyBorder="1" applyAlignment="1">
      <alignment horizontal="right" vertical="center" wrapText="1"/>
    </xf>
    <xf numFmtId="10" fontId="11" fillId="0" borderId="14" xfId="2" applyNumberFormat="1" applyFont="1" applyBorder="1" applyAlignment="1">
      <alignment horizontal="righ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 indent="1"/>
    </xf>
    <xf numFmtId="0" fontId="11" fillId="0" borderId="14" xfId="0" applyFont="1" applyBorder="1" applyAlignment="1">
      <alignment horizontal="left" vertical="center" wrapText="1" indent="1"/>
    </xf>
    <xf numFmtId="0" fontId="14" fillId="0" borderId="14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177" fontId="11" fillId="0" borderId="9" xfId="2" applyNumberFormat="1" applyFont="1" applyBorder="1" applyAlignment="1">
      <alignment horizontal="right" vertical="center" wrapText="1"/>
    </xf>
    <xf numFmtId="10" fontId="11" fillId="0" borderId="9" xfId="2" applyNumberFormat="1" applyFont="1" applyBorder="1" applyAlignment="1">
      <alignment horizontal="right" vertical="center" wrapText="1"/>
    </xf>
    <xf numFmtId="0" fontId="0" fillId="0" borderId="0" xfId="0" applyAlignment="1"/>
    <xf numFmtId="177" fontId="43" fillId="0" borderId="0" xfId="2" applyNumberFormat="1" applyFont="1" applyAlignment="1"/>
    <xf numFmtId="0" fontId="2" fillId="0" borderId="0" xfId="1" applyAlignment="1"/>
    <xf numFmtId="0" fontId="2" fillId="0" borderId="20" xfId="1" applyFont="1" applyBorder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0" fontId="2" fillId="0" borderId="0" xfId="1" applyBorder="1" applyAlignment="1">
      <alignment horizontal="right" vertical="center"/>
    </xf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0" fontId="2" fillId="0" borderId="21" xfId="1" applyBorder="1" applyAlignment="1">
      <alignment horizontal="left" vertical="center" wrapText="1"/>
    </xf>
    <xf numFmtId="0" fontId="2" fillId="0" borderId="0" xfId="1" applyFill="1" applyAlignment="1"/>
    <xf numFmtId="0" fontId="14" fillId="0" borderId="14" xfId="1" applyFont="1" applyFill="1" applyBorder="1" applyAlignment="1">
      <alignment horizontal="left" vertical="center" wrapText="1"/>
    </xf>
    <xf numFmtId="0" fontId="2" fillId="0" borderId="14" xfId="1" applyBorder="1" applyAlignment="1">
      <alignment horizontal="left" vertical="center" wrapText="1"/>
    </xf>
    <xf numFmtId="0" fontId="2" fillId="0" borderId="14" xfId="1" applyBorder="1" applyAlignment="1">
      <alignment horizontal="left" vertical="center" wrapText="1" indent="1"/>
    </xf>
    <xf numFmtId="0" fontId="11" fillId="0" borderId="14" xfId="1" applyFont="1" applyBorder="1" applyAlignment="1">
      <alignment horizontal="left" vertical="center" wrapText="1" indent="1"/>
    </xf>
    <xf numFmtId="0" fontId="14" fillId="0" borderId="14" xfId="1" applyFont="1" applyBorder="1" applyAlignment="1">
      <alignment horizontal="left" vertical="center" wrapText="1"/>
    </xf>
    <xf numFmtId="0" fontId="2" fillId="0" borderId="9" xfId="1" applyBorder="1" applyAlignment="1">
      <alignment horizontal="left" vertical="center" wrapText="1"/>
    </xf>
    <xf numFmtId="177" fontId="43" fillId="0" borderId="0" xfId="2" applyNumberFormat="1" applyFont="1" applyAlignment="1"/>
    <xf numFmtId="0" fontId="11" fillId="0" borderId="0" xfId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0" fontId="0" fillId="0" borderId="0" xfId="0" applyAlignment="1"/>
    <xf numFmtId="0" fontId="11" fillId="0" borderId="0" xfId="0" applyFont="1" applyAlignment="1"/>
    <xf numFmtId="0" fontId="0" fillId="0" borderId="20" xfId="0" applyFont="1" applyBorder="1" applyAlignment="1">
      <alignment horizontal="center"/>
    </xf>
    <xf numFmtId="0" fontId="0" fillId="0" borderId="20" xfId="0" applyFont="1" applyBorder="1" applyAlignment="1"/>
    <xf numFmtId="0" fontId="0" fillId="0" borderId="0" xfId="0" applyBorder="1" applyAlignment="1">
      <alignment horizontal="right" vertical="center"/>
    </xf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0" xfId="2" applyNumberFormat="1" applyFont="1" applyAlignment="1"/>
    <xf numFmtId="0" fontId="14" fillId="0" borderId="21" xfId="1" applyFont="1" applyBorder="1" applyAlignment="1">
      <alignment horizontal="left" vertical="center" wrapText="1"/>
    </xf>
    <xf numFmtId="177" fontId="15" fillId="0" borderId="21" xfId="2" applyNumberFormat="1" applyFont="1" applyBorder="1" applyAlignment="1">
      <alignment horizontal="right" vertical="center" wrapText="1"/>
    </xf>
    <xf numFmtId="10" fontId="15" fillId="0" borderId="21" xfId="2" applyNumberFormat="1" applyFont="1" applyBorder="1" applyAlignment="1">
      <alignment horizontal="right" vertical="center" wrapText="1"/>
    </xf>
    <xf numFmtId="177" fontId="14" fillId="0" borderId="0" xfId="2" applyNumberFormat="1" applyFont="1" applyAlignment="1"/>
    <xf numFmtId="0" fontId="14" fillId="0" borderId="0" xfId="1" applyFont="1" applyAlignment="1"/>
    <xf numFmtId="177" fontId="43" fillId="0" borderId="0" xfId="2" applyNumberFormat="1" applyFont="1" applyAlignment="1"/>
    <xf numFmtId="0" fontId="2" fillId="0" borderId="0" xfId="1" applyFont="1" applyBorder="1" applyAlignment="1">
      <alignment horizontal="right" vertical="center"/>
    </xf>
    <xf numFmtId="177" fontId="46" fillId="0" borderId="1" xfId="2" applyNumberFormat="1" applyFont="1" applyBorder="1" applyAlignment="1">
      <alignment horizontal="center" vertical="center" wrapText="1"/>
    </xf>
    <xf numFmtId="177" fontId="46" fillId="0" borderId="1" xfId="2" applyNumberFormat="1" applyFont="1" applyBorder="1" applyAlignment="1">
      <alignment horizontal="center" vertical="center"/>
    </xf>
    <xf numFmtId="0" fontId="2" fillId="0" borderId="14" xfId="1" applyFont="1" applyBorder="1" applyAlignment="1">
      <alignment horizontal="left" vertical="center" wrapText="1"/>
    </xf>
    <xf numFmtId="0" fontId="2" fillId="0" borderId="14" xfId="1" applyFont="1" applyBorder="1" applyAlignment="1">
      <alignment horizontal="left" vertical="center" wrapText="1" indent="1"/>
    </xf>
    <xf numFmtId="0" fontId="14" fillId="0" borderId="25" xfId="1" applyFont="1" applyBorder="1" applyAlignment="1">
      <alignment horizontal="left" vertical="center" wrapText="1"/>
    </xf>
    <xf numFmtId="0" fontId="2" fillId="0" borderId="26" xfId="1" applyFont="1" applyBorder="1" applyAlignment="1">
      <alignment horizontal="left" vertical="center" wrapText="1" indent="1"/>
    </xf>
    <xf numFmtId="0" fontId="2" fillId="0" borderId="27" xfId="1" applyFont="1" applyBorder="1" applyAlignment="1">
      <alignment horizontal="left" vertical="center" wrapText="1" indent="1"/>
    </xf>
    <xf numFmtId="0" fontId="14" fillId="0" borderId="26" xfId="1" applyFont="1" applyFill="1" applyBorder="1" applyAlignment="1">
      <alignment horizontal="left" vertical="center" wrapText="1"/>
    </xf>
    <xf numFmtId="177" fontId="15" fillId="0" borderId="14" xfId="2" applyNumberFormat="1" applyFont="1" applyFill="1" applyBorder="1" applyAlignment="1">
      <alignment horizontal="right" vertical="center" wrapText="1"/>
    </xf>
    <xf numFmtId="10" fontId="15" fillId="0" borderId="14" xfId="2" applyNumberFormat="1" applyFont="1" applyFill="1" applyBorder="1" applyAlignment="1">
      <alignment horizontal="right" vertical="center" wrapText="1"/>
    </xf>
    <xf numFmtId="0" fontId="2" fillId="0" borderId="26" xfId="1" applyFont="1" applyFill="1" applyBorder="1" applyAlignment="1">
      <alignment horizontal="left" vertical="center" wrapText="1" indent="1"/>
    </xf>
    <xf numFmtId="177" fontId="11" fillId="0" borderId="14" xfId="2" applyNumberFormat="1" applyFont="1" applyFill="1" applyBorder="1" applyAlignment="1">
      <alignment horizontal="right" vertical="center" wrapText="1"/>
    </xf>
    <xf numFmtId="10" fontId="11" fillId="0" borderId="14" xfId="2" applyNumberFormat="1" applyFont="1" applyFill="1" applyBorder="1" applyAlignment="1">
      <alignment horizontal="right" vertical="center" wrapText="1"/>
    </xf>
    <xf numFmtId="0" fontId="2" fillId="0" borderId="27" xfId="1" applyFont="1" applyFill="1" applyBorder="1" applyAlignment="1">
      <alignment horizontal="left" vertical="center" wrapText="1" indent="1"/>
    </xf>
    <xf numFmtId="177" fontId="11" fillId="0" borderId="9" xfId="2" applyNumberFormat="1" applyFont="1" applyFill="1" applyBorder="1" applyAlignment="1">
      <alignment horizontal="right" vertical="center" wrapText="1"/>
    </xf>
    <xf numFmtId="10" fontId="11" fillId="0" borderId="9" xfId="2" applyNumberFormat="1" applyFont="1" applyFill="1" applyBorder="1" applyAlignment="1">
      <alignment horizontal="right" vertical="center" wrapText="1"/>
    </xf>
    <xf numFmtId="177" fontId="46" fillId="0" borderId="0" xfId="2" applyNumberFormat="1" applyFont="1" applyAlignment="1"/>
    <xf numFmtId="0" fontId="2" fillId="0" borderId="0" xfId="1" applyAlignment="1"/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2" fillId="0" borderId="20" xfId="1" applyFont="1" applyBorder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26" xfId="1" applyBorder="1" applyAlignment="1">
      <alignment horizontal="left" vertical="center" wrapText="1" indent="1"/>
    </xf>
    <xf numFmtId="177" fontId="0" fillId="0" borderId="0" xfId="2" applyNumberFormat="1" applyFont="1" applyAlignment="1"/>
    <xf numFmtId="0" fontId="2" fillId="0" borderId="27" xfId="1" applyBorder="1" applyAlignment="1">
      <alignment horizontal="left" vertical="center" wrapText="1" indent="1"/>
    </xf>
    <xf numFmtId="0" fontId="2" fillId="0" borderId="26" xfId="1" applyFill="1" applyBorder="1" applyAlignment="1">
      <alignment horizontal="left" vertical="center" wrapText="1" indent="1"/>
    </xf>
    <xf numFmtId="0" fontId="2" fillId="0" borderId="27" xfId="1" applyFill="1" applyBorder="1" applyAlignment="1">
      <alignment horizontal="left" vertical="center" wrapText="1" indent="1"/>
    </xf>
    <xf numFmtId="0" fontId="2" fillId="0" borderId="0" xfId="1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2" fillId="0" borderId="20" xfId="1" applyFont="1" applyBorder="1" applyAlignment="1"/>
    <xf numFmtId="0" fontId="2" fillId="0" borderId="0" xfId="1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2" fillId="0" borderId="20" xfId="1" applyFont="1" applyBorder="1" applyAlignment="1"/>
    <xf numFmtId="0" fontId="2" fillId="0" borderId="0" xfId="1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2" fillId="0" borderId="20" xfId="1" applyFont="1" applyBorder="1" applyAlignment="1"/>
    <xf numFmtId="0" fontId="2" fillId="0" borderId="0" xfId="1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0" fillId="0" borderId="0" xfId="0" applyAlignment="1"/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14" fillId="0" borderId="21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 indent="1"/>
    </xf>
    <xf numFmtId="0" fontId="0" fillId="0" borderId="27" xfId="0" applyBorder="1" applyAlignment="1">
      <alignment horizontal="left" vertical="center" wrapText="1" indent="1"/>
    </xf>
    <xf numFmtId="0" fontId="14" fillId="0" borderId="26" xfId="0" applyFont="1" applyFill="1" applyBorder="1" applyAlignment="1">
      <alignment horizontal="left" vertical="center" wrapText="1"/>
    </xf>
    <xf numFmtId="0" fontId="0" fillId="0" borderId="26" xfId="0" applyFill="1" applyBorder="1" applyAlignment="1">
      <alignment horizontal="left" vertical="center" wrapText="1" indent="1"/>
    </xf>
    <xf numFmtId="0" fontId="0" fillId="0" borderId="27" xfId="0" applyFont="1" applyFill="1" applyBorder="1" applyAlignment="1">
      <alignment horizontal="left" vertical="center" wrapText="1" indent="1"/>
    </xf>
    <xf numFmtId="0" fontId="0" fillId="0" borderId="27" xfId="0" applyFill="1" applyBorder="1" applyAlignment="1">
      <alignment horizontal="left" vertical="center" wrapText="1" indent="1"/>
    </xf>
    <xf numFmtId="0" fontId="0" fillId="0" borderId="0" xfId="0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0" xfId="1" applyAlignment="1"/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0" fillId="0" borderId="0" xfId="0" applyAlignment="1"/>
    <xf numFmtId="177" fontId="0" fillId="0" borderId="0" xfId="2" applyNumberFormat="1" applyFont="1" applyAlignment="1"/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0" fontId="2" fillId="0" borderId="0" xfId="1" applyAlignment="1"/>
    <xf numFmtId="0" fontId="2" fillId="0" borderId="0" xfId="1" applyBorder="1" applyAlignment="1"/>
    <xf numFmtId="0" fontId="7" fillId="0" borderId="0" xfId="1" applyFont="1" applyAlignment="1">
      <alignment horizontal="center"/>
    </xf>
    <xf numFmtId="0" fontId="0" fillId="0" borderId="0" xfId="0" applyAlignment="1"/>
    <xf numFmtId="177" fontId="0" fillId="0" borderId="0" xfId="2" applyNumberFormat="1" applyFont="1" applyAlignment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1" fillId="0" borderId="28" xfId="0" applyFont="1" applyBorder="1" applyAlignment="1">
      <alignment horizontal="left" vertical="top" wrapText="1"/>
    </xf>
    <xf numFmtId="177" fontId="11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/>
    </xf>
    <xf numFmtId="177" fontId="0" fillId="0" borderId="1" xfId="2" applyNumberFormat="1" applyFont="1" applyBorder="1" applyAlignment="1">
      <alignment horizontal="center"/>
    </xf>
    <xf numFmtId="0" fontId="2" fillId="0" borderId="0" xfId="1" applyAlignment="1"/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1" fillId="0" borderId="28" xfId="1" applyFont="1" applyBorder="1" applyAlignment="1">
      <alignment horizontal="left" vertical="top" wrapText="1"/>
    </xf>
    <xf numFmtId="0" fontId="2" fillId="0" borderId="0" xfId="1" applyFont="1" applyAlignment="1">
      <alignment wrapText="1"/>
    </xf>
    <xf numFmtId="177" fontId="46" fillId="0" borderId="0" xfId="2" applyNumberFormat="1" applyFont="1" applyAlignment="1"/>
    <xf numFmtId="177" fontId="46" fillId="0" borderId="1" xfId="2" applyNumberFormat="1" applyFont="1" applyBorder="1" applyAlignment="1">
      <alignment horizontal="center" vertical="center" wrapText="1"/>
    </xf>
    <xf numFmtId="177" fontId="46" fillId="0" borderId="1" xfId="2" applyNumberFormat="1" applyFont="1" applyBorder="1" applyAlignment="1">
      <alignment horizontal="center" vertical="center"/>
    </xf>
    <xf numFmtId="177" fontId="46" fillId="0" borderId="1" xfId="2" applyNumberFormat="1" applyFont="1" applyBorder="1" applyAlignment="1">
      <alignment horizontal="center"/>
    </xf>
    <xf numFmtId="177" fontId="43" fillId="0" borderId="0" xfId="2" applyNumberFormat="1" applyFont="1" applyAlignment="1"/>
    <xf numFmtId="177" fontId="43" fillId="0" borderId="1" xfId="2" applyNumberFormat="1" applyFont="1" applyBorder="1" applyAlignment="1">
      <alignment horizontal="center" vertical="center" wrapText="1"/>
    </xf>
    <xf numFmtId="177" fontId="43" fillId="0" borderId="1" xfId="2" applyNumberFormat="1" applyFont="1" applyBorder="1" applyAlignment="1">
      <alignment horizontal="center" vertical="center"/>
    </xf>
    <xf numFmtId="177" fontId="43" fillId="0" borderId="1" xfId="2" applyNumberFormat="1" applyFont="1" applyBorder="1" applyAlignment="1">
      <alignment horizontal="center"/>
    </xf>
    <xf numFmtId="0" fontId="50" fillId="0" borderId="0" xfId="0" applyFont="1" applyAlignment="1">
      <alignment horizontal="center" vertical="center" wrapText="1"/>
    </xf>
    <xf numFmtId="0" fontId="50" fillId="0" borderId="0" xfId="1" applyFont="1" applyAlignment="1">
      <alignment horizontal="center" vertical="center" wrapText="1"/>
    </xf>
    <xf numFmtId="0" fontId="49" fillId="0" borderId="20" xfId="0" applyFont="1" applyBorder="1" applyAlignment="1">
      <alignment horizontal="right" wrapText="1"/>
    </xf>
    <xf numFmtId="0" fontId="0" fillId="0" borderId="24" xfId="0" applyBorder="1" applyAlignment="1">
      <alignment horizontal="left"/>
    </xf>
    <xf numFmtId="0" fontId="0" fillId="0" borderId="24" xfId="0" applyBorder="1" applyAlignment="1"/>
    <xf numFmtId="0" fontId="49" fillId="0" borderId="0" xfId="0" applyFont="1" applyBorder="1" applyAlignment="1">
      <alignment horizontal="right" wrapText="1"/>
    </xf>
    <xf numFmtId="0" fontId="0" fillId="0" borderId="32" xfId="0" applyFont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top"/>
    </xf>
    <xf numFmtId="0" fontId="25" fillId="0" borderId="24" xfId="0" applyFont="1" applyBorder="1" applyAlignment="1">
      <alignment vertical="top"/>
    </xf>
    <xf numFmtId="0" fontId="25" fillId="0" borderId="0" xfId="0" applyFont="1" applyBorder="1" applyAlignment="1">
      <alignment vertical="top"/>
    </xf>
    <xf numFmtId="0" fontId="0" fillId="0" borderId="2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ont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8" fillId="0" borderId="0" xfId="1" applyFont="1" applyAlignment="1">
      <alignment horizontal="center" vertical="center" wrapText="1"/>
    </xf>
    <xf numFmtId="0" fontId="2" fillId="0" borderId="0" xfId="1" applyAlignment="1">
      <alignment wrapText="1"/>
    </xf>
    <xf numFmtId="0" fontId="2" fillId="0" borderId="0" xfId="1" applyAlignment="1">
      <alignment horizontal="center" vertical="center" wrapText="1"/>
    </xf>
    <xf numFmtId="0" fontId="2" fillId="0" borderId="32" xfId="1" applyFont="1" applyBorder="1" applyAlignment="1">
      <alignment vertical="center" wrapText="1"/>
    </xf>
    <xf numFmtId="0" fontId="2" fillId="0" borderId="33" xfId="1" applyBorder="1" applyAlignment="1">
      <alignment vertical="center" wrapText="1"/>
    </xf>
    <xf numFmtId="0" fontId="2" fillId="0" borderId="2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2" fillId="0" borderId="31" xfId="1" applyFont="1" applyBorder="1" applyAlignment="1">
      <alignment horizontal="center" vertical="center" wrapText="1"/>
    </xf>
    <xf numFmtId="0" fontId="2" fillId="0" borderId="0" xfId="1" applyBorder="1" applyAlignment="1">
      <alignment horizontal="left"/>
    </xf>
    <xf numFmtId="0" fontId="2" fillId="0" borderId="0" xfId="1" applyBorder="1" applyAlignment="1"/>
    <xf numFmtId="0" fontId="1" fillId="0" borderId="20" xfId="1" applyFont="1" applyBorder="1" applyAlignment="1">
      <alignment horizontal="right" wrapText="1"/>
    </xf>
    <xf numFmtId="0" fontId="4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horizontal="center" vertical="center" wrapText="1"/>
    </xf>
    <xf numFmtId="0" fontId="0" fillId="0" borderId="20" xfId="0" applyFont="1" applyBorder="1" applyAlignment="1">
      <alignment horizontal="right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3" fillId="0" borderId="20" xfId="1" applyFont="1" applyBorder="1" applyAlignment="1">
      <alignment horizontal="right" wrapText="1"/>
    </xf>
    <xf numFmtId="0" fontId="2" fillId="0" borderId="20" xfId="1" applyFont="1" applyBorder="1" applyAlignment="1">
      <alignment horizontal="right" wrapText="1"/>
    </xf>
    <xf numFmtId="0" fontId="2" fillId="0" borderId="20" xfId="1" applyBorder="1" applyAlignment="1">
      <alignment wrapText="1"/>
    </xf>
    <xf numFmtId="0" fontId="44" fillId="0" borderId="34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44" fillId="0" borderId="0" xfId="0" applyFont="1" applyBorder="1" applyAlignment="1">
      <alignment horizontal="right" vertical="center"/>
    </xf>
    <xf numFmtId="0" fontId="44" fillId="0" borderId="35" xfId="0" applyFont="1" applyBorder="1" applyAlignment="1">
      <alignment horizontal="left" vertical="top" wrapText="1"/>
    </xf>
    <xf numFmtId="0" fontId="44" fillId="0" borderId="36" xfId="0" applyFont="1" applyBorder="1" applyAlignment="1">
      <alignment horizontal="left" vertical="top" wrapText="1"/>
    </xf>
    <xf numFmtId="0" fontId="44" fillId="0" borderId="37" xfId="0" applyFont="1" applyBorder="1" applyAlignment="1">
      <alignment horizontal="left" vertical="top" wrapText="1"/>
    </xf>
    <xf numFmtId="0" fontId="44" fillId="0" borderId="38" xfId="0" applyFont="1" applyBorder="1" applyAlignment="1">
      <alignment horizontal="center" vertical="center" wrapText="1"/>
    </xf>
    <xf numFmtId="0" fontId="44" fillId="0" borderId="39" xfId="0" applyFont="1" applyBorder="1" applyAlignment="1">
      <alignment horizontal="center" vertical="center" wrapText="1"/>
    </xf>
    <xf numFmtId="0" fontId="44" fillId="0" borderId="40" xfId="0" applyFont="1" applyBorder="1" applyAlignment="1">
      <alignment horizontal="center" vertical="center" wrapText="1"/>
    </xf>
    <xf numFmtId="0" fontId="44" fillId="0" borderId="26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41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4" fillId="0" borderId="27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2" borderId="47" xfId="1" applyFont="1" applyFill="1" applyBorder="1" applyAlignment="1">
      <alignment horizontal="left" vertical="top" wrapText="1"/>
    </xf>
    <xf numFmtId="0" fontId="11" fillId="2" borderId="48" xfId="1" applyFont="1" applyFill="1" applyBorder="1" applyAlignment="1">
      <alignment horizontal="left" vertical="top" wrapText="1"/>
    </xf>
    <xf numFmtId="0" fontId="11" fillId="2" borderId="49" xfId="1" applyFont="1" applyFill="1" applyBorder="1" applyAlignment="1">
      <alignment horizontal="left" vertical="top" wrapText="1"/>
    </xf>
    <xf numFmtId="177" fontId="11" fillId="2" borderId="42" xfId="2" applyNumberFormat="1" applyFont="1" applyFill="1" applyBorder="1" applyAlignment="1">
      <alignment horizontal="center" vertical="center" wrapText="1"/>
    </xf>
    <xf numFmtId="177" fontId="2" fillId="2" borderId="43" xfId="2" applyNumberFormat="1" applyFont="1" applyFill="1" applyBorder="1" applyAlignment="1">
      <alignment horizontal="center" vertical="center" wrapText="1"/>
    </xf>
    <xf numFmtId="177" fontId="2" fillId="2" borderId="44" xfId="2" applyNumberFormat="1" applyFont="1" applyFill="1" applyBorder="1" applyAlignment="1">
      <alignment horizontal="center" vertical="center" wrapText="1"/>
    </xf>
    <xf numFmtId="177" fontId="2" fillId="2" borderId="26" xfId="2" applyNumberFormat="1" applyFont="1" applyFill="1" applyBorder="1" applyAlignment="1">
      <alignment horizontal="center" vertical="center" wrapText="1"/>
    </xf>
    <xf numFmtId="177" fontId="2" fillId="2" borderId="0" xfId="2" applyNumberFormat="1" applyFont="1" applyFill="1" applyBorder="1" applyAlignment="1">
      <alignment horizontal="center" vertical="center" wrapText="1"/>
    </xf>
    <xf numFmtId="177" fontId="2" fillId="2" borderId="13" xfId="2" applyNumberFormat="1" applyFont="1" applyFill="1" applyBorder="1" applyAlignment="1">
      <alignment horizontal="center" vertical="center" wrapText="1"/>
    </xf>
    <xf numFmtId="177" fontId="2" fillId="2" borderId="27" xfId="2" applyNumberFormat="1" applyFont="1" applyFill="1" applyBorder="1" applyAlignment="1">
      <alignment horizontal="center" vertical="center" wrapText="1"/>
    </xf>
    <xf numFmtId="177" fontId="2" fillId="2" borderId="20" xfId="2" applyNumberFormat="1" applyFont="1" applyFill="1" applyBorder="1" applyAlignment="1">
      <alignment horizontal="center" vertical="center" wrapText="1"/>
    </xf>
    <xf numFmtId="177" fontId="2" fillId="2" borderId="2" xfId="2" applyNumberFormat="1" applyFont="1" applyFill="1" applyBorder="1" applyAlignment="1">
      <alignment horizontal="center" vertical="center" wrapText="1"/>
    </xf>
    <xf numFmtId="177" fontId="2" fillId="2" borderId="42" xfId="2" applyNumberFormat="1" applyFont="1" applyFill="1" applyBorder="1" applyAlignment="1">
      <alignment horizontal="center" vertical="center" wrapText="1"/>
    </xf>
    <xf numFmtId="177" fontId="2" fillId="2" borderId="42" xfId="2" applyNumberFormat="1" applyFont="1" applyFill="1" applyBorder="1" applyAlignment="1">
      <alignment horizontal="center" vertical="center"/>
    </xf>
    <xf numFmtId="177" fontId="2" fillId="2" borderId="43" xfId="2" applyNumberFormat="1" applyFont="1" applyFill="1" applyBorder="1" applyAlignment="1">
      <alignment horizontal="center" vertical="center"/>
    </xf>
    <xf numFmtId="177" fontId="2" fillId="2" borderId="44" xfId="2" applyNumberFormat="1" applyFont="1" applyFill="1" applyBorder="1" applyAlignment="1">
      <alignment horizontal="center" vertical="center"/>
    </xf>
    <xf numFmtId="177" fontId="2" fillId="2" borderId="26" xfId="2" applyNumberFormat="1" applyFont="1" applyFill="1" applyBorder="1" applyAlignment="1">
      <alignment horizontal="center" vertical="center"/>
    </xf>
    <xf numFmtId="177" fontId="2" fillId="2" borderId="0" xfId="2" applyNumberFormat="1" applyFont="1" applyFill="1" applyBorder="1" applyAlignment="1">
      <alignment horizontal="center" vertical="center"/>
    </xf>
    <xf numFmtId="177" fontId="2" fillId="2" borderId="13" xfId="2" applyNumberFormat="1" applyFont="1" applyFill="1" applyBorder="1" applyAlignment="1">
      <alignment horizontal="center" vertical="center"/>
    </xf>
    <xf numFmtId="177" fontId="2" fillId="2" borderId="27" xfId="2" applyNumberFormat="1" applyFont="1" applyFill="1" applyBorder="1" applyAlignment="1">
      <alignment horizontal="center" vertical="center"/>
    </xf>
    <xf numFmtId="177" fontId="2" fillId="2" borderId="20" xfId="2" applyNumberFormat="1" applyFont="1" applyFill="1" applyBorder="1" applyAlignment="1">
      <alignment horizontal="center" vertical="center"/>
    </xf>
    <xf numFmtId="177" fontId="2" fillId="2" borderId="2" xfId="2" applyNumberFormat="1" applyFont="1" applyFill="1" applyBorder="1" applyAlignment="1">
      <alignment horizontal="center" vertical="center"/>
    </xf>
    <xf numFmtId="177" fontId="2" fillId="2" borderId="45" xfId="2" applyNumberFormat="1" applyFont="1" applyFill="1" applyBorder="1" applyAlignment="1">
      <alignment horizontal="center" vertical="center" wrapText="1"/>
    </xf>
    <xf numFmtId="177" fontId="2" fillId="2" borderId="46" xfId="2" applyNumberFormat="1" applyFont="1" applyFill="1" applyBorder="1" applyAlignment="1">
      <alignment horizontal="center" vertical="center" wrapText="1"/>
    </xf>
    <xf numFmtId="177" fontId="2" fillId="2" borderId="14" xfId="2" applyNumberFormat="1" applyFont="1" applyFill="1" applyBorder="1" applyAlignment="1">
      <alignment horizontal="center" vertical="center" wrapText="1"/>
    </xf>
    <xf numFmtId="177" fontId="2" fillId="2" borderId="15" xfId="2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2" fillId="0" borderId="0" xfId="1" applyFont="1" applyBorder="1" applyAlignment="1">
      <alignment horizontal="right"/>
    </xf>
    <xf numFmtId="0" fontId="2" fillId="0" borderId="0" xfId="1" applyBorder="1" applyAlignment="1">
      <alignment horizontal="right"/>
    </xf>
    <xf numFmtId="0" fontId="2" fillId="0" borderId="0" xfId="1" applyFont="1" applyBorder="1" applyAlignment="1"/>
    <xf numFmtId="0" fontId="11" fillId="0" borderId="32" xfId="1" applyFont="1" applyBorder="1" applyAlignment="1">
      <alignment horizontal="left" vertical="top" wrapText="1"/>
    </xf>
    <xf numFmtId="0" fontId="11" fillId="0" borderId="51" xfId="1" applyFont="1" applyBorder="1" applyAlignment="1">
      <alignment horizontal="left" vertical="top" wrapText="1"/>
    </xf>
    <xf numFmtId="0" fontId="11" fillId="0" borderId="33" xfId="1" applyFont="1" applyBorder="1" applyAlignment="1">
      <alignment horizontal="left" vertical="top" wrapText="1"/>
    </xf>
    <xf numFmtId="177" fontId="11" fillId="0" borderId="25" xfId="2" applyNumberFormat="1" applyFont="1" applyBorder="1" applyAlignment="1">
      <alignment horizontal="center" vertical="center" wrapText="1"/>
    </xf>
    <xf numFmtId="177" fontId="43" fillId="0" borderId="24" xfId="2" applyNumberFormat="1" applyFont="1" applyBorder="1" applyAlignment="1">
      <alignment horizontal="center" vertical="center" wrapText="1"/>
    </xf>
    <xf numFmtId="177" fontId="43" fillId="0" borderId="50" xfId="2" applyNumberFormat="1" applyFont="1" applyBorder="1" applyAlignment="1">
      <alignment horizontal="center" vertical="center" wrapText="1"/>
    </xf>
    <xf numFmtId="177" fontId="43" fillId="0" borderId="26" xfId="2" applyNumberFormat="1" applyFont="1" applyBorder="1" applyAlignment="1">
      <alignment horizontal="center" vertical="center" wrapText="1"/>
    </xf>
    <xf numFmtId="177" fontId="43" fillId="0" borderId="0" xfId="2" applyNumberFormat="1" applyFont="1" applyBorder="1" applyAlignment="1">
      <alignment horizontal="center" vertical="center" wrapText="1"/>
    </xf>
    <xf numFmtId="177" fontId="43" fillId="0" borderId="13" xfId="2" applyNumberFormat="1" applyFont="1" applyBorder="1" applyAlignment="1">
      <alignment horizontal="center" vertical="center" wrapText="1"/>
    </xf>
    <xf numFmtId="177" fontId="43" fillId="0" borderId="27" xfId="2" applyNumberFormat="1" applyFont="1" applyBorder="1" applyAlignment="1">
      <alignment horizontal="center" vertical="center" wrapText="1"/>
    </xf>
    <xf numFmtId="177" fontId="43" fillId="0" borderId="20" xfId="2" applyNumberFormat="1" applyFont="1" applyBorder="1" applyAlignment="1">
      <alignment horizontal="center" vertical="center" wrapText="1"/>
    </xf>
    <xf numFmtId="177" fontId="43" fillId="0" borderId="2" xfId="2" applyNumberFormat="1" applyFont="1" applyBorder="1" applyAlignment="1">
      <alignment horizontal="center" vertical="center" wrapText="1"/>
    </xf>
    <xf numFmtId="177" fontId="43" fillId="0" borderId="25" xfId="2" applyNumberFormat="1" applyFont="1" applyBorder="1" applyAlignment="1">
      <alignment horizontal="center" vertical="center" wrapText="1"/>
    </xf>
    <xf numFmtId="0" fontId="2" fillId="0" borderId="50" xfId="1" applyBorder="1"/>
    <xf numFmtId="0" fontId="2" fillId="0" borderId="26" xfId="1" applyBorder="1"/>
    <xf numFmtId="0" fontId="2" fillId="0" borderId="13" xfId="1" applyBorder="1"/>
    <xf numFmtId="0" fontId="2" fillId="0" borderId="27" xfId="1" applyBorder="1"/>
    <xf numFmtId="0" fontId="2" fillId="0" borderId="2" xfId="1" applyBorder="1"/>
    <xf numFmtId="177" fontId="43" fillId="0" borderId="25" xfId="2" applyNumberFormat="1" applyFont="1" applyBorder="1" applyAlignment="1">
      <alignment horizontal="left" vertical="center" wrapText="1"/>
    </xf>
    <xf numFmtId="177" fontId="43" fillId="0" borderId="50" xfId="2" applyNumberFormat="1" applyFont="1" applyBorder="1" applyAlignment="1">
      <alignment horizontal="left" vertical="center" wrapText="1"/>
    </xf>
    <xf numFmtId="177" fontId="43" fillId="0" borderId="26" xfId="2" applyNumberFormat="1" applyFont="1" applyBorder="1" applyAlignment="1">
      <alignment horizontal="left" vertical="center" wrapText="1"/>
    </xf>
    <xf numFmtId="177" fontId="43" fillId="0" borderId="13" xfId="2" applyNumberFormat="1" applyFont="1" applyBorder="1" applyAlignment="1">
      <alignment horizontal="left" vertical="center" wrapText="1"/>
    </xf>
    <xf numFmtId="177" fontId="43" fillId="0" borderId="27" xfId="2" applyNumberFormat="1" applyFont="1" applyBorder="1" applyAlignment="1">
      <alignment horizontal="left" vertical="center" wrapText="1"/>
    </xf>
    <xf numFmtId="177" fontId="43" fillId="0" borderId="2" xfId="2" applyNumberFormat="1" applyFont="1" applyBorder="1" applyAlignment="1">
      <alignment horizontal="left" vertical="center" wrapText="1"/>
    </xf>
    <xf numFmtId="177" fontId="43" fillId="0" borderId="25" xfId="2" applyNumberFormat="1" applyFont="1" applyBorder="1" applyAlignment="1">
      <alignment horizontal="left" vertical="center"/>
    </xf>
    <xf numFmtId="177" fontId="43" fillId="0" borderId="50" xfId="2" applyNumberFormat="1" applyFont="1" applyBorder="1" applyAlignment="1">
      <alignment horizontal="left" vertical="center"/>
    </xf>
    <xf numFmtId="177" fontId="43" fillId="0" borderId="26" xfId="2" applyNumberFormat="1" applyFont="1" applyBorder="1" applyAlignment="1">
      <alignment horizontal="left" vertical="center"/>
    </xf>
    <xf numFmtId="177" fontId="43" fillId="0" borderId="13" xfId="2" applyNumberFormat="1" applyFont="1" applyBorder="1" applyAlignment="1">
      <alignment horizontal="left" vertical="center"/>
    </xf>
    <xf numFmtId="177" fontId="43" fillId="0" borderId="27" xfId="2" applyNumberFormat="1" applyFont="1" applyBorder="1" applyAlignment="1">
      <alignment horizontal="left" vertical="center"/>
    </xf>
    <xf numFmtId="177" fontId="43" fillId="0" borderId="2" xfId="2" applyNumberFormat="1" applyFont="1" applyBorder="1" applyAlignment="1">
      <alignment horizontal="left" vertical="center"/>
    </xf>
    <xf numFmtId="177" fontId="43" fillId="0" borderId="50" xfId="2" applyNumberFormat="1" applyFont="1" applyBorder="1" applyAlignment="1">
      <alignment horizontal="left"/>
    </xf>
    <xf numFmtId="177" fontId="43" fillId="0" borderId="26" xfId="2" applyNumberFormat="1" applyFont="1" applyBorder="1" applyAlignment="1">
      <alignment horizontal="left"/>
    </xf>
    <xf numFmtId="177" fontId="43" fillId="0" borderId="13" xfId="2" applyNumberFormat="1" applyFont="1" applyBorder="1" applyAlignment="1">
      <alignment horizontal="left"/>
    </xf>
    <xf numFmtId="177" fontId="43" fillId="0" borderId="27" xfId="2" applyNumberFormat="1" applyFont="1" applyBorder="1" applyAlignment="1">
      <alignment horizontal="left"/>
    </xf>
    <xf numFmtId="177" fontId="43" fillId="0" borderId="2" xfId="2" applyNumberFormat="1" applyFont="1" applyBorder="1" applyAlignment="1">
      <alignment horizontal="left"/>
    </xf>
    <xf numFmtId="0" fontId="2" fillId="0" borderId="20" xfId="1" applyFont="1" applyBorder="1" applyAlignment="1">
      <alignment horizontal="right"/>
    </xf>
    <xf numFmtId="0" fontId="2" fillId="0" borderId="20" xfId="1" applyBorder="1" applyAlignment="1">
      <alignment horizontal="right"/>
    </xf>
    <xf numFmtId="0" fontId="2" fillId="0" borderId="20" xfId="1" applyFont="1" applyBorder="1" applyAlignment="1"/>
    <xf numFmtId="0" fontId="2" fillId="0" borderId="20" xfId="1" applyBorder="1" applyAlignment="1"/>
  </cellXfs>
  <cellStyles count="3">
    <cellStyle name="一般" xfId="0" builtinId="0"/>
    <cellStyle name="一般 2" xfId="1" xr:uid="{00000000-0005-0000-0000-000001000000}"/>
    <cellStyle name="千分位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9D3B7-E4FD-433B-A516-E6D6800A84BD}">
  <sheetPr>
    <pageSetUpPr fitToPage="1"/>
  </sheetPr>
  <dimension ref="A1:Z52"/>
  <sheetViews>
    <sheetView tabSelected="1" zoomScale="70" zoomScaleNormal="70" workbookViewId="0">
      <selection activeCell="J21" sqref="J21"/>
    </sheetView>
  </sheetViews>
  <sheetFormatPr defaultRowHeight="16.2"/>
  <cols>
    <col min="1" max="1" width="8.33203125" style="348" customWidth="1"/>
    <col min="2" max="2" width="29.77734375" style="348" customWidth="1"/>
    <col min="3" max="23" width="9.88671875" style="345" customWidth="1"/>
    <col min="24" max="24" width="10.33203125" style="345" customWidth="1"/>
    <col min="25" max="25" width="9.88671875" style="345" customWidth="1"/>
    <col min="26" max="26" width="10.21875" style="345" customWidth="1"/>
    <col min="27" max="256" width="8.88671875" style="348"/>
    <col min="257" max="257" width="8.33203125" style="348" customWidth="1"/>
    <col min="258" max="258" width="29.77734375" style="348" customWidth="1"/>
    <col min="259" max="279" width="9.88671875" style="348" customWidth="1"/>
    <col min="280" max="280" width="10.33203125" style="348" customWidth="1"/>
    <col min="281" max="281" width="9.88671875" style="348" customWidth="1"/>
    <col min="282" max="282" width="10.21875" style="348" customWidth="1"/>
    <col min="283" max="512" width="8.88671875" style="348"/>
    <col min="513" max="513" width="8.33203125" style="348" customWidth="1"/>
    <col min="514" max="514" width="29.77734375" style="348" customWidth="1"/>
    <col min="515" max="535" width="9.88671875" style="348" customWidth="1"/>
    <col min="536" max="536" width="10.33203125" style="348" customWidth="1"/>
    <col min="537" max="537" width="9.88671875" style="348" customWidth="1"/>
    <col min="538" max="538" width="10.21875" style="348" customWidth="1"/>
    <col min="539" max="768" width="8.88671875" style="348"/>
    <col min="769" max="769" width="8.33203125" style="348" customWidth="1"/>
    <col min="770" max="770" width="29.77734375" style="348" customWidth="1"/>
    <col min="771" max="791" width="9.88671875" style="348" customWidth="1"/>
    <col min="792" max="792" width="10.33203125" style="348" customWidth="1"/>
    <col min="793" max="793" width="9.88671875" style="348" customWidth="1"/>
    <col min="794" max="794" width="10.21875" style="348" customWidth="1"/>
    <col min="795" max="1024" width="8.88671875" style="348"/>
    <col min="1025" max="1025" width="8.33203125" style="348" customWidth="1"/>
    <col min="1026" max="1026" width="29.77734375" style="348" customWidth="1"/>
    <col min="1027" max="1047" width="9.88671875" style="348" customWidth="1"/>
    <col min="1048" max="1048" width="10.33203125" style="348" customWidth="1"/>
    <col min="1049" max="1049" width="9.88671875" style="348" customWidth="1"/>
    <col min="1050" max="1050" width="10.21875" style="348" customWidth="1"/>
    <col min="1051" max="1280" width="8.88671875" style="348"/>
    <col min="1281" max="1281" width="8.33203125" style="348" customWidth="1"/>
    <col min="1282" max="1282" width="29.77734375" style="348" customWidth="1"/>
    <col min="1283" max="1303" width="9.88671875" style="348" customWidth="1"/>
    <col min="1304" max="1304" width="10.33203125" style="348" customWidth="1"/>
    <col min="1305" max="1305" width="9.88671875" style="348" customWidth="1"/>
    <col min="1306" max="1306" width="10.21875" style="348" customWidth="1"/>
    <col min="1307" max="1536" width="8.88671875" style="348"/>
    <col min="1537" max="1537" width="8.33203125" style="348" customWidth="1"/>
    <col min="1538" max="1538" width="29.77734375" style="348" customWidth="1"/>
    <col min="1539" max="1559" width="9.88671875" style="348" customWidth="1"/>
    <col min="1560" max="1560" width="10.33203125" style="348" customWidth="1"/>
    <col min="1561" max="1561" width="9.88671875" style="348" customWidth="1"/>
    <col min="1562" max="1562" width="10.21875" style="348" customWidth="1"/>
    <col min="1563" max="1792" width="8.88671875" style="348"/>
    <col min="1793" max="1793" width="8.33203125" style="348" customWidth="1"/>
    <col min="1794" max="1794" width="29.77734375" style="348" customWidth="1"/>
    <col min="1795" max="1815" width="9.88671875" style="348" customWidth="1"/>
    <col min="1816" max="1816" width="10.33203125" style="348" customWidth="1"/>
    <col min="1817" max="1817" width="9.88671875" style="348" customWidth="1"/>
    <col min="1818" max="1818" width="10.21875" style="348" customWidth="1"/>
    <col min="1819" max="2048" width="8.88671875" style="348"/>
    <col min="2049" max="2049" width="8.33203125" style="348" customWidth="1"/>
    <col min="2050" max="2050" width="29.77734375" style="348" customWidth="1"/>
    <col min="2051" max="2071" width="9.88671875" style="348" customWidth="1"/>
    <col min="2072" max="2072" width="10.33203125" style="348" customWidth="1"/>
    <col min="2073" max="2073" width="9.88671875" style="348" customWidth="1"/>
    <col min="2074" max="2074" width="10.21875" style="348" customWidth="1"/>
    <col min="2075" max="2304" width="8.88671875" style="348"/>
    <col min="2305" max="2305" width="8.33203125" style="348" customWidth="1"/>
    <col min="2306" max="2306" width="29.77734375" style="348" customWidth="1"/>
    <col min="2307" max="2327" width="9.88671875" style="348" customWidth="1"/>
    <col min="2328" max="2328" width="10.33203125" style="348" customWidth="1"/>
    <col min="2329" max="2329" width="9.88671875" style="348" customWidth="1"/>
    <col min="2330" max="2330" width="10.21875" style="348" customWidth="1"/>
    <col min="2331" max="2560" width="8.88671875" style="348"/>
    <col min="2561" max="2561" width="8.33203125" style="348" customWidth="1"/>
    <col min="2562" max="2562" width="29.77734375" style="348" customWidth="1"/>
    <col min="2563" max="2583" width="9.88671875" style="348" customWidth="1"/>
    <col min="2584" max="2584" width="10.33203125" style="348" customWidth="1"/>
    <col min="2585" max="2585" width="9.88671875" style="348" customWidth="1"/>
    <col min="2586" max="2586" width="10.21875" style="348" customWidth="1"/>
    <col min="2587" max="2816" width="8.88671875" style="348"/>
    <col min="2817" max="2817" width="8.33203125" style="348" customWidth="1"/>
    <col min="2818" max="2818" width="29.77734375" style="348" customWidth="1"/>
    <col min="2819" max="2839" width="9.88671875" style="348" customWidth="1"/>
    <col min="2840" max="2840" width="10.33203125" style="348" customWidth="1"/>
    <col min="2841" max="2841" width="9.88671875" style="348" customWidth="1"/>
    <col min="2842" max="2842" width="10.21875" style="348" customWidth="1"/>
    <col min="2843" max="3072" width="8.88671875" style="348"/>
    <col min="3073" max="3073" width="8.33203125" style="348" customWidth="1"/>
    <col min="3074" max="3074" width="29.77734375" style="348" customWidth="1"/>
    <col min="3075" max="3095" width="9.88671875" style="348" customWidth="1"/>
    <col min="3096" max="3096" width="10.33203125" style="348" customWidth="1"/>
    <col min="3097" max="3097" width="9.88671875" style="348" customWidth="1"/>
    <col min="3098" max="3098" width="10.21875" style="348" customWidth="1"/>
    <col min="3099" max="3328" width="8.88671875" style="348"/>
    <col min="3329" max="3329" width="8.33203125" style="348" customWidth="1"/>
    <col min="3330" max="3330" width="29.77734375" style="348" customWidth="1"/>
    <col min="3331" max="3351" width="9.88671875" style="348" customWidth="1"/>
    <col min="3352" max="3352" width="10.33203125" style="348" customWidth="1"/>
    <col min="3353" max="3353" width="9.88671875" style="348" customWidth="1"/>
    <col min="3354" max="3354" width="10.21875" style="348" customWidth="1"/>
    <col min="3355" max="3584" width="8.88671875" style="348"/>
    <col min="3585" max="3585" width="8.33203125" style="348" customWidth="1"/>
    <col min="3586" max="3586" width="29.77734375" style="348" customWidth="1"/>
    <col min="3587" max="3607" width="9.88671875" style="348" customWidth="1"/>
    <col min="3608" max="3608" width="10.33203125" style="348" customWidth="1"/>
    <col min="3609" max="3609" width="9.88671875" style="348" customWidth="1"/>
    <col min="3610" max="3610" width="10.21875" style="348" customWidth="1"/>
    <col min="3611" max="3840" width="8.88671875" style="348"/>
    <col min="3841" max="3841" width="8.33203125" style="348" customWidth="1"/>
    <col min="3842" max="3842" width="29.77734375" style="348" customWidth="1"/>
    <col min="3843" max="3863" width="9.88671875" style="348" customWidth="1"/>
    <col min="3864" max="3864" width="10.33203125" style="348" customWidth="1"/>
    <col min="3865" max="3865" width="9.88671875" style="348" customWidth="1"/>
    <col min="3866" max="3866" width="10.21875" style="348" customWidth="1"/>
    <col min="3867" max="4096" width="8.88671875" style="348"/>
    <col min="4097" max="4097" width="8.33203125" style="348" customWidth="1"/>
    <col min="4098" max="4098" width="29.77734375" style="348" customWidth="1"/>
    <col min="4099" max="4119" width="9.88671875" style="348" customWidth="1"/>
    <col min="4120" max="4120" width="10.33203125" style="348" customWidth="1"/>
    <col min="4121" max="4121" width="9.88671875" style="348" customWidth="1"/>
    <col min="4122" max="4122" width="10.21875" style="348" customWidth="1"/>
    <col min="4123" max="4352" width="8.88671875" style="348"/>
    <col min="4353" max="4353" width="8.33203125" style="348" customWidth="1"/>
    <col min="4354" max="4354" width="29.77734375" style="348" customWidth="1"/>
    <col min="4355" max="4375" width="9.88671875" style="348" customWidth="1"/>
    <col min="4376" max="4376" width="10.33203125" style="348" customWidth="1"/>
    <col min="4377" max="4377" width="9.88671875" style="348" customWidth="1"/>
    <col min="4378" max="4378" width="10.21875" style="348" customWidth="1"/>
    <col min="4379" max="4608" width="8.88671875" style="348"/>
    <col min="4609" max="4609" width="8.33203125" style="348" customWidth="1"/>
    <col min="4610" max="4610" width="29.77734375" style="348" customWidth="1"/>
    <col min="4611" max="4631" width="9.88671875" style="348" customWidth="1"/>
    <col min="4632" max="4632" width="10.33203125" style="348" customWidth="1"/>
    <col min="4633" max="4633" width="9.88671875" style="348" customWidth="1"/>
    <col min="4634" max="4634" width="10.21875" style="348" customWidth="1"/>
    <col min="4635" max="4864" width="8.88671875" style="348"/>
    <col min="4865" max="4865" width="8.33203125" style="348" customWidth="1"/>
    <col min="4866" max="4866" width="29.77734375" style="348" customWidth="1"/>
    <col min="4867" max="4887" width="9.88671875" style="348" customWidth="1"/>
    <col min="4888" max="4888" width="10.33203125" style="348" customWidth="1"/>
    <col min="4889" max="4889" width="9.88671875" style="348" customWidth="1"/>
    <col min="4890" max="4890" width="10.21875" style="348" customWidth="1"/>
    <col min="4891" max="5120" width="8.88671875" style="348"/>
    <col min="5121" max="5121" width="8.33203125" style="348" customWidth="1"/>
    <col min="5122" max="5122" width="29.77734375" style="348" customWidth="1"/>
    <col min="5123" max="5143" width="9.88671875" style="348" customWidth="1"/>
    <col min="5144" max="5144" width="10.33203125" style="348" customWidth="1"/>
    <col min="5145" max="5145" width="9.88671875" style="348" customWidth="1"/>
    <col min="5146" max="5146" width="10.21875" style="348" customWidth="1"/>
    <col min="5147" max="5376" width="8.88671875" style="348"/>
    <col min="5377" max="5377" width="8.33203125" style="348" customWidth="1"/>
    <col min="5378" max="5378" width="29.77734375" style="348" customWidth="1"/>
    <col min="5379" max="5399" width="9.88671875" style="348" customWidth="1"/>
    <col min="5400" max="5400" width="10.33203125" style="348" customWidth="1"/>
    <col min="5401" max="5401" width="9.88671875" style="348" customWidth="1"/>
    <col min="5402" max="5402" width="10.21875" style="348" customWidth="1"/>
    <col min="5403" max="5632" width="8.88671875" style="348"/>
    <col min="5633" max="5633" width="8.33203125" style="348" customWidth="1"/>
    <col min="5634" max="5634" width="29.77734375" style="348" customWidth="1"/>
    <col min="5635" max="5655" width="9.88671875" style="348" customWidth="1"/>
    <col min="5656" max="5656" width="10.33203125" style="348" customWidth="1"/>
    <col min="5657" max="5657" width="9.88671875" style="348" customWidth="1"/>
    <col min="5658" max="5658" width="10.21875" style="348" customWidth="1"/>
    <col min="5659" max="5888" width="8.88671875" style="348"/>
    <col min="5889" max="5889" width="8.33203125" style="348" customWidth="1"/>
    <col min="5890" max="5890" width="29.77734375" style="348" customWidth="1"/>
    <col min="5891" max="5911" width="9.88671875" style="348" customWidth="1"/>
    <col min="5912" max="5912" width="10.33203125" style="348" customWidth="1"/>
    <col min="5913" max="5913" width="9.88671875" style="348" customWidth="1"/>
    <col min="5914" max="5914" width="10.21875" style="348" customWidth="1"/>
    <col min="5915" max="6144" width="8.88671875" style="348"/>
    <col min="6145" max="6145" width="8.33203125" style="348" customWidth="1"/>
    <col min="6146" max="6146" width="29.77734375" style="348" customWidth="1"/>
    <col min="6147" max="6167" width="9.88671875" style="348" customWidth="1"/>
    <col min="6168" max="6168" width="10.33203125" style="348" customWidth="1"/>
    <col min="6169" max="6169" width="9.88671875" style="348" customWidth="1"/>
    <col min="6170" max="6170" width="10.21875" style="348" customWidth="1"/>
    <col min="6171" max="6400" width="8.88671875" style="348"/>
    <col min="6401" max="6401" width="8.33203125" style="348" customWidth="1"/>
    <col min="6402" max="6402" width="29.77734375" style="348" customWidth="1"/>
    <col min="6403" max="6423" width="9.88671875" style="348" customWidth="1"/>
    <col min="6424" max="6424" width="10.33203125" style="348" customWidth="1"/>
    <col min="6425" max="6425" width="9.88671875" style="348" customWidth="1"/>
    <col min="6426" max="6426" width="10.21875" style="348" customWidth="1"/>
    <col min="6427" max="6656" width="8.88671875" style="348"/>
    <col min="6657" max="6657" width="8.33203125" style="348" customWidth="1"/>
    <col min="6658" max="6658" width="29.77734375" style="348" customWidth="1"/>
    <col min="6659" max="6679" width="9.88671875" style="348" customWidth="1"/>
    <col min="6680" max="6680" width="10.33203125" style="348" customWidth="1"/>
    <col min="6681" max="6681" width="9.88671875" style="348" customWidth="1"/>
    <col min="6682" max="6682" width="10.21875" style="348" customWidth="1"/>
    <col min="6683" max="6912" width="8.88671875" style="348"/>
    <col min="6913" max="6913" width="8.33203125" style="348" customWidth="1"/>
    <col min="6914" max="6914" width="29.77734375" style="348" customWidth="1"/>
    <col min="6915" max="6935" width="9.88671875" style="348" customWidth="1"/>
    <col min="6936" max="6936" width="10.33203125" style="348" customWidth="1"/>
    <col min="6937" max="6937" width="9.88671875" style="348" customWidth="1"/>
    <col min="6938" max="6938" width="10.21875" style="348" customWidth="1"/>
    <col min="6939" max="7168" width="8.88671875" style="348"/>
    <col min="7169" max="7169" width="8.33203125" style="348" customWidth="1"/>
    <col min="7170" max="7170" width="29.77734375" style="348" customWidth="1"/>
    <col min="7171" max="7191" width="9.88671875" style="348" customWidth="1"/>
    <col min="7192" max="7192" width="10.33203125" style="348" customWidth="1"/>
    <col min="7193" max="7193" width="9.88671875" style="348" customWidth="1"/>
    <col min="7194" max="7194" width="10.21875" style="348" customWidth="1"/>
    <col min="7195" max="7424" width="8.88671875" style="348"/>
    <col min="7425" max="7425" width="8.33203125" style="348" customWidth="1"/>
    <col min="7426" max="7426" width="29.77734375" style="348" customWidth="1"/>
    <col min="7427" max="7447" width="9.88671875" style="348" customWidth="1"/>
    <col min="7448" max="7448" width="10.33203125" style="348" customWidth="1"/>
    <col min="7449" max="7449" width="9.88671875" style="348" customWidth="1"/>
    <col min="7450" max="7450" width="10.21875" style="348" customWidth="1"/>
    <col min="7451" max="7680" width="8.88671875" style="348"/>
    <col min="7681" max="7681" width="8.33203125" style="348" customWidth="1"/>
    <col min="7682" max="7682" width="29.77734375" style="348" customWidth="1"/>
    <col min="7683" max="7703" width="9.88671875" style="348" customWidth="1"/>
    <col min="7704" max="7704" width="10.33203125" style="348" customWidth="1"/>
    <col min="7705" max="7705" width="9.88671875" style="348" customWidth="1"/>
    <col min="7706" max="7706" width="10.21875" style="348" customWidth="1"/>
    <col min="7707" max="7936" width="8.88671875" style="348"/>
    <col min="7937" max="7937" width="8.33203125" style="348" customWidth="1"/>
    <col min="7938" max="7938" width="29.77734375" style="348" customWidth="1"/>
    <col min="7939" max="7959" width="9.88671875" style="348" customWidth="1"/>
    <col min="7960" max="7960" width="10.33203125" style="348" customWidth="1"/>
    <col min="7961" max="7961" width="9.88671875" style="348" customWidth="1"/>
    <col min="7962" max="7962" width="10.21875" style="348" customWidth="1"/>
    <col min="7963" max="8192" width="8.88671875" style="348"/>
    <col min="8193" max="8193" width="8.33203125" style="348" customWidth="1"/>
    <col min="8194" max="8194" width="29.77734375" style="348" customWidth="1"/>
    <col min="8195" max="8215" width="9.88671875" style="348" customWidth="1"/>
    <col min="8216" max="8216" width="10.33203125" style="348" customWidth="1"/>
    <col min="8217" max="8217" width="9.88671875" style="348" customWidth="1"/>
    <col min="8218" max="8218" width="10.21875" style="348" customWidth="1"/>
    <col min="8219" max="8448" width="8.88671875" style="348"/>
    <col min="8449" max="8449" width="8.33203125" style="348" customWidth="1"/>
    <col min="8450" max="8450" width="29.77734375" style="348" customWidth="1"/>
    <col min="8451" max="8471" width="9.88671875" style="348" customWidth="1"/>
    <col min="8472" max="8472" width="10.33203125" style="348" customWidth="1"/>
    <col min="8473" max="8473" width="9.88671875" style="348" customWidth="1"/>
    <col min="8474" max="8474" width="10.21875" style="348" customWidth="1"/>
    <col min="8475" max="8704" width="8.88671875" style="348"/>
    <col min="8705" max="8705" width="8.33203125" style="348" customWidth="1"/>
    <col min="8706" max="8706" width="29.77734375" style="348" customWidth="1"/>
    <col min="8707" max="8727" width="9.88671875" style="348" customWidth="1"/>
    <col min="8728" max="8728" width="10.33203125" style="348" customWidth="1"/>
    <col min="8729" max="8729" width="9.88671875" style="348" customWidth="1"/>
    <col min="8730" max="8730" width="10.21875" style="348" customWidth="1"/>
    <col min="8731" max="8960" width="8.88671875" style="348"/>
    <col min="8961" max="8961" width="8.33203125" style="348" customWidth="1"/>
    <col min="8962" max="8962" width="29.77734375" style="348" customWidth="1"/>
    <col min="8963" max="8983" width="9.88671875" style="348" customWidth="1"/>
    <col min="8984" max="8984" width="10.33203125" style="348" customWidth="1"/>
    <col min="8985" max="8985" width="9.88671875" style="348" customWidth="1"/>
    <col min="8986" max="8986" width="10.21875" style="348" customWidth="1"/>
    <col min="8987" max="9216" width="8.88671875" style="348"/>
    <col min="9217" max="9217" width="8.33203125" style="348" customWidth="1"/>
    <col min="9218" max="9218" width="29.77734375" style="348" customWidth="1"/>
    <col min="9219" max="9239" width="9.88671875" style="348" customWidth="1"/>
    <col min="9240" max="9240" width="10.33203125" style="348" customWidth="1"/>
    <col min="9241" max="9241" width="9.88671875" style="348" customWidth="1"/>
    <col min="9242" max="9242" width="10.21875" style="348" customWidth="1"/>
    <col min="9243" max="9472" width="8.88671875" style="348"/>
    <col min="9473" max="9473" width="8.33203125" style="348" customWidth="1"/>
    <col min="9474" max="9474" width="29.77734375" style="348" customWidth="1"/>
    <col min="9475" max="9495" width="9.88671875" style="348" customWidth="1"/>
    <col min="9496" max="9496" width="10.33203125" style="348" customWidth="1"/>
    <col min="9497" max="9497" width="9.88671875" style="348" customWidth="1"/>
    <col min="9498" max="9498" width="10.21875" style="348" customWidth="1"/>
    <col min="9499" max="9728" width="8.88671875" style="348"/>
    <col min="9729" max="9729" width="8.33203125" style="348" customWidth="1"/>
    <col min="9730" max="9730" width="29.77734375" style="348" customWidth="1"/>
    <col min="9731" max="9751" width="9.88671875" style="348" customWidth="1"/>
    <col min="9752" max="9752" width="10.33203125" style="348" customWidth="1"/>
    <col min="9753" max="9753" width="9.88671875" style="348" customWidth="1"/>
    <col min="9754" max="9754" width="10.21875" style="348" customWidth="1"/>
    <col min="9755" max="9984" width="8.88671875" style="348"/>
    <col min="9985" max="9985" width="8.33203125" style="348" customWidth="1"/>
    <col min="9986" max="9986" width="29.77734375" style="348" customWidth="1"/>
    <col min="9987" max="10007" width="9.88671875" style="348" customWidth="1"/>
    <col min="10008" max="10008" width="10.33203125" style="348" customWidth="1"/>
    <col min="10009" max="10009" width="9.88671875" style="348" customWidth="1"/>
    <col min="10010" max="10010" width="10.21875" style="348" customWidth="1"/>
    <col min="10011" max="10240" width="8.88671875" style="348"/>
    <col min="10241" max="10241" width="8.33203125" style="348" customWidth="1"/>
    <col min="10242" max="10242" width="29.77734375" style="348" customWidth="1"/>
    <col min="10243" max="10263" width="9.88671875" style="348" customWidth="1"/>
    <col min="10264" max="10264" width="10.33203125" style="348" customWidth="1"/>
    <col min="10265" max="10265" width="9.88671875" style="348" customWidth="1"/>
    <col min="10266" max="10266" width="10.21875" style="348" customWidth="1"/>
    <col min="10267" max="10496" width="8.88671875" style="348"/>
    <col min="10497" max="10497" width="8.33203125" style="348" customWidth="1"/>
    <col min="10498" max="10498" width="29.77734375" style="348" customWidth="1"/>
    <col min="10499" max="10519" width="9.88671875" style="348" customWidth="1"/>
    <col min="10520" max="10520" width="10.33203125" style="348" customWidth="1"/>
    <col min="10521" max="10521" width="9.88671875" style="348" customWidth="1"/>
    <col min="10522" max="10522" width="10.21875" style="348" customWidth="1"/>
    <col min="10523" max="10752" width="8.88671875" style="348"/>
    <col min="10753" max="10753" width="8.33203125" style="348" customWidth="1"/>
    <col min="10754" max="10754" width="29.77734375" style="348" customWidth="1"/>
    <col min="10755" max="10775" width="9.88671875" style="348" customWidth="1"/>
    <col min="10776" max="10776" width="10.33203125" style="348" customWidth="1"/>
    <col min="10777" max="10777" width="9.88671875" style="348" customWidth="1"/>
    <col min="10778" max="10778" width="10.21875" style="348" customWidth="1"/>
    <col min="10779" max="11008" width="8.88671875" style="348"/>
    <col min="11009" max="11009" width="8.33203125" style="348" customWidth="1"/>
    <col min="11010" max="11010" width="29.77734375" style="348" customWidth="1"/>
    <col min="11011" max="11031" width="9.88671875" style="348" customWidth="1"/>
    <col min="11032" max="11032" width="10.33203125" style="348" customWidth="1"/>
    <col min="11033" max="11033" width="9.88671875" style="348" customWidth="1"/>
    <col min="11034" max="11034" width="10.21875" style="348" customWidth="1"/>
    <col min="11035" max="11264" width="8.88671875" style="348"/>
    <col min="11265" max="11265" width="8.33203125" style="348" customWidth="1"/>
    <col min="11266" max="11266" width="29.77734375" style="348" customWidth="1"/>
    <col min="11267" max="11287" width="9.88671875" style="348" customWidth="1"/>
    <col min="11288" max="11288" width="10.33203125" style="348" customWidth="1"/>
    <col min="11289" max="11289" width="9.88671875" style="348" customWidth="1"/>
    <col min="11290" max="11290" width="10.21875" style="348" customWidth="1"/>
    <col min="11291" max="11520" width="8.88671875" style="348"/>
    <col min="11521" max="11521" width="8.33203125" style="348" customWidth="1"/>
    <col min="11522" max="11522" width="29.77734375" style="348" customWidth="1"/>
    <col min="11523" max="11543" width="9.88671875" style="348" customWidth="1"/>
    <col min="11544" max="11544" width="10.33203125" style="348" customWidth="1"/>
    <col min="11545" max="11545" width="9.88671875" style="348" customWidth="1"/>
    <col min="11546" max="11546" width="10.21875" style="348" customWidth="1"/>
    <col min="11547" max="11776" width="8.88671875" style="348"/>
    <col min="11777" max="11777" width="8.33203125" style="348" customWidth="1"/>
    <col min="11778" max="11778" width="29.77734375" style="348" customWidth="1"/>
    <col min="11779" max="11799" width="9.88671875" style="348" customWidth="1"/>
    <col min="11800" max="11800" width="10.33203125" style="348" customWidth="1"/>
    <col min="11801" max="11801" width="9.88671875" style="348" customWidth="1"/>
    <col min="11802" max="11802" width="10.21875" style="348" customWidth="1"/>
    <col min="11803" max="12032" width="8.88671875" style="348"/>
    <col min="12033" max="12033" width="8.33203125" style="348" customWidth="1"/>
    <col min="12034" max="12034" width="29.77734375" style="348" customWidth="1"/>
    <col min="12035" max="12055" width="9.88671875" style="348" customWidth="1"/>
    <col min="12056" max="12056" width="10.33203125" style="348" customWidth="1"/>
    <col min="12057" max="12057" width="9.88671875" style="348" customWidth="1"/>
    <col min="12058" max="12058" width="10.21875" style="348" customWidth="1"/>
    <col min="12059" max="12288" width="8.88671875" style="348"/>
    <col min="12289" max="12289" width="8.33203125" style="348" customWidth="1"/>
    <col min="12290" max="12290" width="29.77734375" style="348" customWidth="1"/>
    <col min="12291" max="12311" width="9.88671875" style="348" customWidth="1"/>
    <col min="12312" max="12312" width="10.33203125" style="348" customWidth="1"/>
    <col min="12313" max="12313" width="9.88671875" style="348" customWidth="1"/>
    <col min="12314" max="12314" width="10.21875" style="348" customWidth="1"/>
    <col min="12315" max="12544" width="8.88671875" style="348"/>
    <col min="12545" max="12545" width="8.33203125" style="348" customWidth="1"/>
    <col min="12546" max="12546" width="29.77734375" style="348" customWidth="1"/>
    <col min="12547" max="12567" width="9.88671875" style="348" customWidth="1"/>
    <col min="12568" max="12568" width="10.33203125" style="348" customWidth="1"/>
    <col min="12569" max="12569" width="9.88671875" style="348" customWidth="1"/>
    <col min="12570" max="12570" width="10.21875" style="348" customWidth="1"/>
    <col min="12571" max="12800" width="8.88671875" style="348"/>
    <col min="12801" max="12801" width="8.33203125" style="348" customWidth="1"/>
    <col min="12802" max="12802" width="29.77734375" style="348" customWidth="1"/>
    <col min="12803" max="12823" width="9.88671875" style="348" customWidth="1"/>
    <col min="12824" max="12824" width="10.33203125" style="348" customWidth="1"/>
    <col min="12825" max="12825" width="9.88671875" style="348" customWidth="1"/>
    <col min="12826" max="12826" width="10.21875" style="348" customWidth="1"/>
    <col min="12827" max="13056" width="8.88671875" style="348"/>
    <col min="13057" max="13057" width="8.33203125" style="348" customWidth="1"/>
    <col min="13058" max="13058" width="29.77734375" style="348" customWidth="1"/>
    <col min="13059" max="13079" width="9.88671875" style="348" customWidth="1"/>
    <col min="13080" max="13080" width="10.33203125" style="348" customWidth="1"/>
    <col min="13081" max="13081" width="9.88671875" style="348" customWidth="1"/>
    <col min="13082" max="13082" width="10.21875" style="348" customWidth="1"/>
    <col min="13083" max="13312" width="8.88671875" style="348"/>
    <col min="13313" max="13313" width="8.33203125" style="348" customWidth="1"/>
    <col min="13314" max="13314" width="29.77734375" style="348" customWidth="1"/>
    <col min="13315" max="13335" width="9.88671875" style="348" customWidth="1"/>
    <col min="13336" max="13336" width="10.33203125" style="348" customWidth="1"/>
    <col min="13337" max="13337" width="9.88671875" style="348" customWidth="1"/>
    <col min="13338" max="13338" width="10.21875" style="348" customWidth="1"/>
    <col min="13339" max="13568" width="8.88671875" style="348"/>
    <col min="13569" max="13569" width="8.33203125" style="348" customWidth="1"/>
    <col min="13570" max="13570" width="29.77734375" style="348" customWidth="1"/>
    <col min="13571" max="13591" width="9.88671875" style="348" customWidth="1"/>
    <col min="13592" max="13592" width="10.33203125" style="348" customWidth="1"/>
    <col min="13593" max="13593" width="9.88671875" style="348" customWidth="1"/>
    <col min="13594" max="13594" width="10.21875" style="348" customWidth="1"/>
    <col min="13595" max="13824" width="8.88671875" style="348"/>
    <col min="13825" max="13825" width="8.33203125" style="348" customWidth="1"/>
    <col min="13826" max="13826" width="29.77734375" style="348" customWidth="1"/>
    <col min="13827" max="13847" width="9.88671875" style="348" customWidth="1"/>
    <col min="13848" max="13848" width="10.33203125" style="348" customWidth="1"/>
    <col min="13849" max="13849" width="9.88671875" style="348" customWidth="1"/>
    <col min="13850" max="13850" width="10.21875" style="348" customWidth="1"/>
    <col min="13851" max="14080" width="8.88671875" style="348"/>
    <col min="14081" max="14081" width="8.33203125" style="348" customWidth="1"/>
    <col min="14082" max="14082" width="29.77734375" style="348" customWidth="1"/>
    <col min="14083" max="14103" width="9.88671875" style="348" customWidth="1"/>
    <col min="14104" max="14104" width="10.33203125" style="348" customWidth="1"/>
    <col min="14105" max="14105" width="9.88671875" style="348" customWidth="1"/>
    <col min="14106" max="14106" width="10.21875" style="348" customWidth="1"/>
    <col min="14107" max="14336" width="8.88671875" style="348"/>
    <col min="14337" max="14337" width="8.33203125" style="348" customWidth="1"/>
    <col min="14338" max="14338" width="29.77734375" style="348" customWidth="1"/>
    <col min="14339" max="14359" width="9.88671875" style="348" customWidth="1"/>
    <col min="14360" max="14360" width="10.33203125" style="348" customWidth="1"/>
    <col min="14361" max="14361" width="9.88671875" style="348" customWidth="1"/>
    <col min="14362" max="14362" width="10.21875" style="348" customWidth="1"/>
    <col min="14363" max="14592" width="8.88671875" style="348"/>
    <col min="14593" max="14593" width="8.33203125" style="348" customWidth="1"/>
    <col min="14594" max="14594" width="29.77734375" style="348" customWidth="1"/>
    <col min="14595" max="14615" width="9.88671875" style="348" customWidth="1"/>
    <col min="14616" max="14616" width="10.33203125" style="348" customWidth="1"/>
    <col min="14617" max="14617" width="9.88671875" style="348" customWidth="1"/>
    <col min="14618" max="14618" width="10.21875" style="348" customWidth="1"/>
    <col min="14619" max="14848" width="8.88671875" style="348"/>
    <col min="14849" max="14849" width="8.33203125" style="348" customWidth="1"/>
    <col min="14850" max="14850" width="29.77734375" style="348" customWidth="1"/>
    <col min="14851" max="14871" width="9.88671875" style="348" customWidth="1"/>
    <col min="14872" max="14872" width="10.33203125" style="348" customWidth="1"/>
    <col min="14873" max="14873" width="9.88671875" style="348" customWidth="1"/>
    <col min="14874" max="14874" width="10.21875" style="348" customWidth="1"/>
    <col min="14875" max="15104" width="8.88671875" style="348"/>
    <col min="15105" max="15105" width="8.33203125" style="348" customWidth="1"/>
    <col min="15106" max="15106" width="29.77734375" style="348" customWidth="1"/>
    <col min="15107" max="15127" width="9.88671875" style="348" customWidth="1"/>
    <col min="15128" max="15128" width="10.33203125" style="348" customWidth="1"/>
    <col min="15129" max="15129" width="9.88671875" style="348" customWidth="1"/>
    <col min="15130" max="15130" width="10.21875" style="348" customWidth="1"/>
    <col min="15131" max="15360" width="8.88671875" style="348"/>
    <col min="15361" max="15361" width="8.33203125" style="348" customWidth="1"/>
    <col min="15362" max="15362" width="29.77734375" style="348" customWidth="1"/>
    <col min="15363" max="15383" width="9.88671875" style="348" customWidth="1"/>
    <col min="15384" max="15384" width="10.33203125" style="348" customWidth="1"/>
    <col min="15385" max="15385" width="9.88671875" style="348" customWidth="1"/>
    <col min="15386" max="15386" width="10.21875" style="348" customWidth="1"/>
    <col min="15387" max="15616" width="8.88671875" style="348"/>
    <col min="15617" max="15617" width="8.33203125" style="348" customWidth="1"/>
    <col min="15618" max="15618" width="29.77734375" style="348" customWidth="1"/>
    <col min="15619" max="15639" width="9.88671875" style="348" customWidth="1"/>
    <col min="15640" max="15640" width="10.33203125" style="348" customWidth="1"/>
    <col min="15641" max="15641" width="9.88671875" style="348" customWidth="1"/>
    <col min="15642" max="15642" width="10.21875" style="348" customWidth="1"/>
    <col min="15643" max="15872" width="8.88671875" style="348"/>
    <col min="15873" max="15873" width="8.33203125" style="348" customWidth="1"/>
    <col min="15874" max="15874" width="29.77734375" style="348" customWidth="1"/>
    <col min="15875" max="15895" width="9.88671875" style="348" customWidth="1"/>
    <col min="15896" max="15896" width="10.33203125" style="348" customWidth="1"/>
    <col min="15897" max="15897" width="9.88671875" style="348" customWidth="1"/>
    <col min="15898" max="15898" width="10.21875" style="348" customWidth="1"/>
    <col min="15899" max="16128" width="8.88671875" style="348"/>
    <col min="16129" max="16129" width="8.33203125" style="348" customWidth="1"/>
    <col min="16130" max="16130" width="29.77734375" style="348" customWidth="1"/>
    <col min="16131" max="16151" width="9.88671875" style="348" customWidth="1"/>
    <col min="16152" max="16152" width="10.33203125" style="348" customWidth="1"/>
    <col min="16153" max="16153" width="9.88671875" style="348" customWidth="1"/>
    <col min="16154" max="16154" width="10.21875" style="348" customWidth="1"/>
    <col min="16155" max="16384" width="8.88671875" style="348"/>
  </cols>
  <sheetData>
    <row r="1" spans="1:26" ht="21" customHeight="1">
      <c r="A1" s="242"/>
      <c r="B1" s="353" t="s">
        <v>788</v>
      </c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0"/>
      <c r="Y1" s="350"/>
      <c r="Z1" s="350"/>
    </row>
    <row r="2" spans="1:26" ht="21" customHeight="1">
      <c r="B2" s="354" t="s">
        <v>800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48"/>
      <c r="Y2" s="348"/>
      <c r="Z2" s="348"/>
    </row>
    <row r="3" spans="1:26" ht="18" customHeight="1">
      <c r="B3" s="355" t="s">
        <v>812</v>
      </c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49"/>
      <c r="Y3" s="349"/>
      <c r="Z3" s="349"/>
    </row>
    <row r="4" spans="1:26" ht="20.25" customHeight="1"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9"/>
      <c r="U4" s="249"/>
      <c r="V4" s="249"/>
      <c r="W4" s="250" t="s">
        <v>0</v>
      </c>
      <c r="X4" s="349"/>
      <c r="Y4" s="349"/>
      <c r="Z4" s="349"/>
    </row>
    <row r="5" spans="1:26" ht="12" customHeight="1">
      <c r="B5" s="356" t="s">
        <v>802</v>
      </c>
      <c r="C5" s="357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348"/>
      <c r="Y5" s="348"/>
      <c r="Z5" s="348"/>
    </row>
    <row r="6" spans="1:26" ht="9" customHeight="1">
      <c r="B6" s="356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348"/>
      <c r="Y6" s="348"/>
      <c r="Z6" s="348"/>
    </row>
    <row r="7" spans="1:26" ht="11.25" hidden="1" customHeight="1">
      <c r="B7" s="356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348"/>
      <c r="Y7" s="348"/>
      <c r="Z7" s="348"/>
    </row>
    <row r="8" spans="1:26" ht="12" customHeight="1">
      <c r="B8" s="356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348"/>
      <c r="Y8" s="348"/>
      <c r="Z8" s="348"/>
    </row>
    <row r="9" spans="1:26" ht="6" customHeight="1">
      <c r="B9" s="356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348"/>
      <c r="Y9" s="348"/>
      <c r="Z9" s="348"/>
    </row>
    <row r="10" spans="1:26" ht="49.95" customHeight="1">
      <c r="B10" s="356"/>
      <c r="C10" s="346" t="s">
        <v>749</v>
      </c>
      <c r="D10" s="346" t="s">
        <v>2</v>
      </c>
      <c r="E10" s="347" t="s">
        <v>750</v>
      </c>
      <c r="F10" s="346" t="s">
        <v>3</v>
      </c>
      <c r="G10" s="347" t="s">
        <v>750</v>
      </c>
      <c r="H10" s="346" t="s">
        <v>2</v>
      </c>
      <c r="I10" s="347" t="s">
        <v>750</v>
      </c>
      <c r="J10" s="346" t="s">
        <v>3</v>
      </c>
      <c r="K10" s="347" t="s">
        <v>750</v>
      </c>
      <c r="L10" s="346" t="s">
        <v>2</v>
      </c>
      <c r="M10" s="347" t="s">
        <v>750</v>
      </c>
      <c r="N10" s="346" t="s">
        <v>3</v>
      </c>
      <c r="O10" s="347" t="s">
        <v>750</v>
      </c>
      <c r="P10" s="346" t="s">
        <v>2</v>
      </c>
      <c r="Q10" s="347" t="s">
        <v>750</v>
      </c>
      <c r="R10" s="346" t="s">
        <v>3</v>
      </c>
      <c r="S10" s="347" t="s">
        <v>750</v>
      </c>
      <c r="T10" s="346" t="s">
        <v>2</v>
      </c>
      <c r="U10" s="347" t="s">
        <v>750</v>
      </c>
      <c r="V10" s="346" t="s">
        <v>3</v>
      </c>
      <c r="W10" s="347" t="s">
        <v>750</v>
      </c>
      <c r="X10" s="348"/>
      <c r="Y10" s="348"/>
      <c r="Z10" s="348"/>
    </row>
    <row r="11" spans="1:26" ht="18.75" customHeight="1">
      <c r="B11" s="329" t="s">
        <v>769</v>
      </c>
      <c r="C11" s="267">
        <f>SUM(C12,C22)</f>
        <v>9153</v>
      </c>
      <c r="D11" s="267">
        <f>SUM(D12,D22)</f>
        <v>2613</v>
      </c>
      <c r="E11" s="268">
        <f>IF(D11=0,"-",D11/(D11+F11))</f>
        <v>0.28548017043592266</v>
      </c>
      <c r="F11" s="267">
        <f>SUM(F12,F22)</f>
        <v>6540</v>
      </c>
      <c r="G11" s="268">
        <f>IF(F11=0,"-",F11/(F11+D11))</f>
        <v>0.71451982956407734</v>
      </c>
      <c r="H11" s="267">
        <f>SUM(H12,H22)</f>
        <v>110</v>
      </c>
      <c r="I11" s="268">
        <f>IF(H11=0,"-",H11/(H11+J11))</f>
        <v>0.37671232876712329</v>
      </c>
      <c r="J11" s="267">
        <f>SUM(J12,J22)</f>
        <v>182</v>
      </c>
      <c r="K11" s="268">
        <f>IF(J11=0,"-",J11/(J11+H11))</f>
        <v>0.62328767123287676</v>
      </c>
      <c r="L11" s="267">
        <f>SUM(L12,L22)</f>
        <v>2127</v>
      </c>
      <c r="M11" s="268">
        <f>IF(L11=0,"-",L11/(L11+N11))</f>
        <v>0.28232014865941069</v>
      </c>
      <c r="N11" s="267">
        <f>SUM(N12,N22)</f>
        <v>5407</v>
      </c>
      <c r="O11" s="268">
        <f>IF(N11=0,"-",N11/(N11+L11))</f>
        <v>0.71767985134058931</v>
      </c>
      <c r="P11" s="267">
        <f>SUM(P12,P22)</f>
        <v>376</v>
      </c>
      <c r="Q11" s="268">
        <f t="shared" ref="Q11:Q49" si="0">IF(P11=0,"-",P11/(P11+R11))</f>
        <v>0.28355957767722473</v>
      </c>
      <c r="R11" s="267">
        <f>SUM(R12,R22)</f>
        <v>950</v>
      </c>
      <c r="S11" s="268">
        <f>IF(R11=0,"-",R11/(R11+P11))</f>
        <v>0.71644042232277527</v>
      </c>
      <c r="T11" s="267">
        <f>SUM(T12,T22)</f>
        <v>0</v>
      </c>
      <c r="U11" s="268" t="str">
        <f>IF(T11=0,"-",T11/(T11+V11))</f>
        <v>-</v>
      </c>
      <c r="V11" s="267">
        <f>SUM(V12,V22)</f>
        <v>1</v>
      </c>
      <c r="W11" s="268">
        <f>IF(V11=0,"-",V11/(V11+T11))</f>
        <v>1</v>
      </c>
      <c r="X11" s="348"/>
      <c r="Y11" s="348"/>
      <c r="Z11" s="348"/>
    </row>
    <row r="12" spans="1:26" s="234" customFormat="1" ht="18.75" customHeight="1">
      <c r="B12" s="214" t="s">
        <v>47</v>
      </c>
      <c r="C12" s="215">
        <f t="shared" ref="C12:C39" si="1">SUM(D12,F12)</f>
        <v>3625</v>
      </c>
      <c r="D12" s="215">
        <f>SUM(H12,L12,P12,T12)</f>
        <v>1019</v>
      </c>
      <c r="E12" s="216">
        <f t="shared" ref="E12:E39" si="2">IF(D12=0,"-",D12/(D12+F12))</f>
        <v>0.28110344827586209</v>
      </c>
      <c r="F12" s="215">
        <f t="shared" ref="F12:F31" si="3">SUM(J12,N12,R12,V12)</f>
        <v>2606</v>
      </c>
      <c r="G12" s="216">
        <f t="shared" ref="G12:G39" si="4">IF(F12=0,"-",F12/(F12+D12))</f>
        <v>0.71889655172413791</v>
      </c>
      <c r="H12" s="215">
        <f>SUM(H13+H17+H21)</f>
        <v>77</v>
      </c>
      <c r="I12" s="216">
        <f t="shared" ref="I12:I39" si="5">IF(H12=0,"-",H12/(H12+J12))</f>
        <v>0.35321100917431192</v>
      </c>
      <c r="J12" s="215">
        <f>SUM(J13+J17+J21)</f>
        <v>141</v>
      </c>
      <c r="K12" s="216">
        <f t="shared" ref="K12:K31" si="6">IF(J12=0,"-",J12/(J12+H12))</f>
        <v>0.64678899082568808</v>
      </c>
      <c r="L12" s="215">
        <f>SUM(L13+L17+L21)</f>
        <v>776</v>
      </c>
      <c r="M12" s="216">
        <f t="shared" ref="M12:M31" si="7">IF(L12=0,"-",L12/(L12+N12))</f>
        <v>0.26648351648351648</v>
      </c>
      <c r="N12" s="215">
        <f>SUM(N13+N17+N21)</f>
        <v>2136</v>
      </c>
      <c r="O12" s="216">
        <f t="shared" ref="O12:O31" si="8">IF(N12=0,"-",N12/(N12+L12))</f>
        <v>0.73351648351648346</v>
      </c>
      <c r="P12" s="215">
        <f>SUM(P13+P17+P21)</f>
        <v>166</v>
      </c>
      <c r="Q12" s="216">
        <f t="shared" si="0"/>
        <v>0.33603238866396762</v>
      </c>
      <c r="R12" s="215">
        <f>SUM(R13+R17+R21)</f>
        <v>328</v>
      </c>
      <c r="S12" s="216">
        <f t="shared" ref="S12:S31" si="9">IF(R12=0,"-",R12/(R12+P12))</f>
        <v>0.66396761133603244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17" t="s">
        <v>48</v>
      </c>
      <c r="C13" s="215">
        <f t="shared" si="1"/>
        <v>2180</v>
      </c>
      <c r="D13" s="215">
        <f>SUM(H13,L13,P13,T13)</f>
        <v>551</v>
      </c>
      <c r="E13" s="216">
        <f t="shared" si="2"/>
        <v>0.25275229357798162</v>
      </c>
      <c r="F13" s="215">
        <f t="shared" si="3"/>
        <v>1629</v>
      </c>
      <c r="G13" s="216">
        <f t="shared" si="4"/>
        <v>0.74724770642201832</v>
      </c>
      <c r="H13" s="215">
        <f>SUM(H14+H15+H16)</f>
        <v>45</v>
      </c>
      <c r="I13" s="216">
        <f t="shared" si="5"/>
        <v>0.32608695652173914</v>
      </c>
      <c r="J13" s="215">
        <f>SUM(J14+J15+J16)</f>
        <v>93</v>
      </c>
      <c r="K13" s="216">
        <f t="shared" si="6"/>
        <v>0.67391304347826086</v>
      </c>
      <c r="L13" s="215">
        <f>SUM(L14+L15+L16)</f>
        <v>449</v>
      </c>
      <c r="M13" s="216">
        <f t="shared" si="7"/>
        <v>0.2452211906062261</v>
      </c>
      <c r="N13" s="215">
        <f>SUM(N14+N15+N16)</f>
        <v>1382</v>
      </c>
      <c r="O13" s="216">
        <f t="shared" si="8"/>
        <v>0.75477880939377384</v>
      </c>
      <c r="P13" s="215">
        <f>SUM(P14+P15+P16)</f>
        <v>57</v>
      </c>
      <c r="Q13" s="216">
        <f t="shared" si="0"/>
        <v>0.27142857142857141</v>
      </c>
      <c r="R13" s="215">
        <f>SUM(R14+R15+R16)</f>
        <v>153</v>
      </c>
      <c r="S13" s="216">
        <f t="shared" si="9"/>
        <v>0.72857142857142854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48"/>
      <c r="Y13" s="348"/>
      <c r="Z13" s="348"/>
    </row>
    <row r="14" spans="1:26" ht="18.75" customHeight="1">
      <c r="B14" s="218" t="s">
        <v>751</v>
      </c>
      <c r="C14" s="215">
        <f t="shared" si="1"/>
        <v>1805</v>
      </c>
      <c r="D14" s="215">
        <f t="shared" ref="D14:D31" si="12">SUM(H14,L14,P14,T14)</f>
        <v>382</v>
      </c>
      <c r="E14" s="216">
        <f t="shared" si="2"/>
        <v>0.2116343490304709</v>
      </c>
      <c r="F14" s="215">
        <f t="shared" si="3"/>
        <v>1423</v>
      </c>
      <c r="G14" s="216">
        <f t="shared" si="4"/>
        <v>0.78836565096952904</v>
      </c>
      <c r="H14" s="215">
        <v>39</v>
      </c>
      <c r="I14" s="216">
        <f t="shared" si="5"/>
        <v>0.30708661417322836</v>
      </c>
      <c r="J14" s="215">
        <v>88</v>
      </c>
      <c r="K14" s="216">
        <f t="shared" si="6"/>
        <v>0.69291338582677164</v>
      </c>
      <c r="L14" s="215">
        <v>296</v>
      </c>
      <c r="M14" s="216">
        <f t="shared" si="7"/>
        <v>0.19879113498992612</v>
      </c>
      <c r="N14" s="215">
        <v>1193</v>
      </c>
      <c r="O14" s="216">
        <f t="shared" si="8"/>
        <v>0.80120886501007382</v>
      </c>
      <c r="P14" s="215">
        <v>47</v>
      </c>
      <c r="Q14" s="216">
        <f t="shared" si="0"/>
        <v>0.25</v>
      </c>
      <c r="R14" s="215">
        <v>141</v>
      </c>
      <c r="S14" s="216">
        <f t="shared" si="9"/>
        <v>0.75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48"/>
      <c r="Y14" s="348"/>
      <c r="Z14" s="348"/>
    </row>
    <row r="15" spans="1:26" ht="18.75" customHeight="1">
      <c r="B15" s="218" t="s">
        <v>5</v>
      </c>
      <c r="C15" s="215">
        <f t="shared" si="1"/>
        <v>171</v>
      </c>
      <c r="D15" s="215">
        <f t="shared" si="12"/>
        <v>61</v>
      </c>
      <c r="E15" s="216">
        <f t="shared" si="2"/>
        <v>0.35672514619883039</v>
      </c>
      <c r="F15" s="215">
        <f t="shared" si="3"/>
        <v>110</v>
      </c>
      <c r="G15" s="216">
        <f t="shared" si="4"/>
        <v>0.64327485380116955</v>
      </c>
      <c r="H15" s="215">
        <v>2</v>
      </c>
      <c r="I15" s="216">
        <f t="shared" si="5"/>
        <v>0.4</v>
      </c>
      <c r="J15" s="215">
        <v>3</v>
      </c>
      <c r="K15" s="216">
        <f t="shared" si="6"/>
        <v>0.6</v>
      </c>
      <c r="L15" s="215">
        <v>52</v>
      </c>
      <c r="M15" s="216">
        <f t="shared" si="7"/>
        <v>0.34666666666666668</v>
      </c>
      <c r="N15" s="215">
        <v>98</v>
      </c>
      <c r="O15" s="216">
        <f t="shared" si="8"/>
        <v>0.65333333333333332</v>
      </c>
      <c r="P15" s="215">
        <v>7</v>
      </c>
      <c r="Q15" s="216">
        <f t="shared" si="0"/>
        <v>0.4375</v>
      </c>
      <c r="R15" s="215">
        <v>9</v>
      </c>
      <c r="S15" s="216">
        <f t="shared" si="9"/>
        <v>0.5625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48"/>
      <c r="Y15" s="348"/>
      <c r="Z15" s="348"/>
    </row>
    <row r="16" spans="1:26" ht="18.75" customHeight="1">
      <c r="B16" s="218" t="s">
        <v>49</v>
      </c>
      <c r="C16" s="215">
        <f t="shared" si="1"/>
        <v>204</v>
      </c>
      <c r="D16" s="215">
        <f t="shared" si="12"/>
        <v>108</v>
      </c>
      <c r="E16" s="216">
        <f t="shared" si="2"/>
        <v>0.52941176470588236</v>
      </c>
      <c r="F16" s="215">
        <f t="shared" si="3"/>
        <v>96</v>
      </c>
      <c r="G16" s="216">
        <f t="shared" si="4"/>
        <v>0.47058823529411764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101</v>
      </c>
      <c r="M16" s="216">
        <f t="shared" si="7"/>
        <v>0.52604166666666663</v>
      </c>
      <c r="N16" s="215">
        <v>91</v>
      </c>
      <c r="O16" s="216">
        <f t="shared" si="8"/>
        <v>0.47395833333333331</v>
      </c>
      <c r="P16" s="215">
        <v>3</v>
      </c>
      <c r="Q16" s="216">
        <f t="shared" si="0"/>
        <v>0.5</v>
      </c>
      <c r="R16" s="215">
        <v>3</v>
      </c>
      <c r="S16" s="216">
        <f t="shared" si="9"/>
        <v>0.5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48"/>
      <c r="Y16" s="348"/>
      <c r="Z16" s="348"/>
    </row>
    <row r="17" spans="2:26" ht="18.75" customHeight="1">
      <c r="B17" s="217" t="s">
        <v>50</v>
      </c>
      <c r="C17" s="215">
        <f t="shared" si="1"/>
        <v>824</v>
      </c>
      <c r="D17" s="215">
        <f t="shared" si="12"/>
        <v>324</v>
      </c>
      <c r="E17" s="216">
        <f t="shared" si="2"/>
        <v>0.39320388349514562</v>
      </c>
      <c r="F17" s="215">
        <f t="shared" si="3"/>
        <v>500</v>
      </c>
      <c r="G17" s="216">
        <f t="shared" si="4"/>
        <v>0.60679611650485432</v>
      </c>
      <c r="H17" s="215">
        <f>SUM(H18+H19+H20)</f>
        <v>16</v>
      </c>
      <c r="I17" s="216">
        <f t="shared" si="5"/>
        <v>0.55172413793103448</v>
      </c>
      <c r="J17" s="215">
        <f>SUM(J18+J19+J20)</f>
        <v>13</v>
      </c>
      <c r="K17" s="216">
        <f t="shared" si="6"/>
        <v>0.44827586206896552</v>
      </c>
      <c r="L17" s="215">
        <f>SUM(L18+L19+L20)</f>
        <v>208</v>
      </c>
      <c r="M17" s="216">
        <f t="shared" si="7"/>
        <v>0.38095238095238093</v>
      </c>
      <c r="N17" s="215">
        <f>SUM(N18+N19+N20)</f>
        <v>338</v>
      </c>
      <c r="O17" s="216">
        <f t="shared" si="8"/>
        <v>0.61904761904761907</v>
      </c>
      <c r="P17" s="215">
        <f>SUM(P18+P19+P20)</f>
        <v>100</v>
      </c>
      <c r="Q17" s="216">
        <f t="shared" si="0"/>
        <v>0.40160642570281124</v>
      </c>
      <c r="R17" s="215">
        <f>SUM(R18+R19+R20)</f>
        <v>149</v>
      </c>
      <c r="S17" s="216">
        <f t="shared" si="9"/>
        <v>0.59839357429718876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348"/>
      <c r="Y17" s="348"/>
      <c r="Z17" s="348"/>
    </row>
    <row r="18" spans="2:26" ht="18.75" customHeight="1">
      <c r="B18" s="219" t="s">
        <v>51</v>
      </c>
      <c r="C18" s="215">
        <f t="shared" si="1"/>
        <v>626</v>
      </c>
      <c r="D18" s="215">
        <f t="shared" si="12"/>
        <v>239</v>
      </c>
      <c r="E18" s="216">
        <f t="shared" si="2"/>
        <v>0.38178913738019171</v>
      </c>
      <c r="F18" s="215">
        <f t="shared" si="3"/>
        <v>387</v>
      </c>
      <c r="G18" s="216">
        <f t="shared" si="4"/>
        <v>0.61821086261980829</v>
      </c>
      <c r="H18" s="215">
        <v>8</v>
      </c>
      <c r="I18" s="216">
        <f t="shared" si="5"/>
        <v>0.61538461538461542</v>
      </c>
      <c r="J18" s="215">
        <v>5</v>
      </c>
      <c r="K18" s="216">
        <f t="shared" si="6"/>
        <v>0.38461538461538464</v>
      </c>
      <c r="L18" s="215">
        <v>168</v>
      </c>
      <c r="M18" s="216">
        <f t="shared" si="7"/>
        <v>0.38268792710706151</v>
      </c>
      <c r="N18" s="215">
        <v>271</v>
      </c>
      <c r="O18" s="216">
        <f t="shared" si="8"/>
        <v>0.61731207289293855</v>
      </c>
      <c r="P18" s="215">
        <v>63</v>
      </c>
      <c r="Q18" s="216">
        <f t="shared" si="0"/>
        <v>0.36206896551724138</v>
      </c>
      <c r="R18" s="215">
        <v>111</v>
      </c>
      <c r="S18" s="216">
        <f t="shared" si="9"/>
        <v>0.63793103448275867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48"/>
      <c r="Y18" s="348"/>
      <c r="Z18" s="348"/>
    </row>
    <row r="19" spans="2:26" ht="18.75" customHeight="1">
      <c r="B19" s="219" t="s">
        <v>52</v>
      </c>
      <c r="C19" s="215">
        <f t="shared" si="1"/>
        <v>121</v>
      </c>
      <c r="D19" s="215">
        <f t="shared" si="12"/>
        <v>58</v>
      </c>
      <c r="E19" s="216">
        <f t="shared" si="2"/>
        <v>0.47933884297520662</v>
      </c>
      <c r="F19" s="215">
        <f t="shared" si="3"/>
        <v>63</v>
      </c>
      <c r="G19" s="216">
        <f t="shared" si="4"/>
        <v>0.52066115702479343</v>
      </c>
      <c r="H19" s="215">
        <v>7</v>
      </c>
      <c r="I19" s="216">
        <f t="shared" si="5"/>
        <v>0.58333333333333337</v>
      </c>
      <c r="J19" s="215">
        <v>5</v>
      </c>
      <c r="K19" s="216">
        <f t="shared" si="6"/>
        <v>0.41666666666666669</v>
      </c>
      <c r="L19" s="215">
        <v>19</v>
      </c>
      <c r="M19" s="216">
        <f t="shared" si="7"/>
        <v>0.42222222222222222</v>
      </c>
      <c r="N19" s="215">
        <v>26</v>
      </c>
      <c r="O19" s="216">
        <f t="shared" si="8"/>
        <v>0.57777777777777772</v>
      </c>
      <c r="P19" s="215">
        <v>32</v>
      </c>
      <c r="Q19" s="216">
        <f t="shared" si="0"/>
        <v>0.5</v>
      </c>
      <c r="R19" s="215">
        <v>32</v>
      </c>
      <c r="S19" s="216">
        <f t="shared" si="9"/>
        <v>0.5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48"/>
      <c r="Y19" s="348"/>
      <c r="Z19" s="348"/>
    </row>
    <row r="20" spans="2:26" ht="18.75" customHeight="1">
      <c r="B20" s="219" t="s">
        <v>53</v>
      </c>
      <c r="C20" s="215">
        <f t="shared" si="1"/>
        <v>77</v>
      </c>
      <c r="D20" s="215">
        <f t="shared" si="12"/>
        <v>27</v>
      </c>
      <c r="E20" s="216">
        <f t="shared" si="2"/>
        <v>0.35064935064935066</v>
      </c>
      <c r="F20" s="215">
        <f t="shared" si="3"/>
        <v>50</v>
      </c>
      <c r="G20" s="216">
        <f t="shared" si="4"/>
        <v>0.64935064935064934</v>
      </c>
      <c r="H20" s="215">
        <v>1</v>
      </c>
      <c r="I20" s="216">
        <f t="shared" si="5"/>
        <v>0.25</v>
      </c>
      <c r="J20" s="215">
        <v>3</v>
      </c>
      <c r="K20" s="216">
        <f t="shared" si="6"/>
        <v>0.75</v>
      </c>
      <c r="L20" s="215">
        <v>21</v>
      </c>
      <c r="M20" s="216">
        <f t="shared" si="7"/>
        <v>0.33870967741935482</v>
      </c>
      <c r="N20" s="215">
        <v>41</v>
      </c>
      <c r="O20" s="216">
        <f t="shared" si="8"/>
        <v>0.66129032258064513</v>
      </c>
      <c r="P20" s="215">
        <v>5</v>
      </c>
      <c r="Q20" s="216">
        <f t="shared" si="0"/>
        <v>0.45454545454545453</v>
      </c>
      <c r="R20" s="215">
        <v>6</v>
      </c>
      <c r="S20" s="216">
        <f t="shared" si="9"/>
        <v>0.54545454545454541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348"/>
      <c r="Y20" s="348"/>
      <c r="Z20" s="348"/>
    </row>
    <row r="21" spans="2:26" ht="18.75" customHeight="1">
      <c r="B21" s="217" t="s">
        <v>54</v>
      </c>
      <c r="C21" s="215">
        <f t="shared" si="1"/>
        <v>621</v>
      </c>
      <c r="D21" s="215">
        <f t="shared" si="12"/>
        <v>144</v>
      </c>
      <c r="E21" s="216">
        <f t="shared" si="2"/>
        <v>0.2318840579710145</v>
      </c>
      <c r="F21" s="215">
        <f t="shared" si="3"/>
        <v>477</v>
      </c>
      <c r="G21" s="216">
        <f t="shared" si="4"/>
        <v>0.76811594202898548</v>
      </c>
      <c r="H21" s="215">
        <v>16</v>
      </c>
      <c r="I21" s="216">
        <f t="shared" si="5"/>
        <v>0.31372549019607843</v>
      </c>
      <c r="J21" s="215">
        <v>35</v>
      </c>
      <c r="K21" s="216">
        <f t="shared" si="6"/>
        <v>0.68627450980392157</v>
      </c>
      <c r="L21" s="215">
        <v>119</v>
      </c>
      <c r="M21" s="216">
        <f t="shared" si="7"/>
        <v>0.22242990654205608</v>
      </c>
      <c r="N21" s="215">
        <v>416</v>
      </c>
      <c r="O21" s="216">
        <f t="shared" si="8"/>
        <v>0.77757009345794392</v>
      </c>
      <c r="P21" s="215">
        <v>9</v>
      </c>
      <c r="Q21" s="216">
        <f t="shared" si="0"/>
        <v>0.25714285714285712</v>
      </c>
      <c r="R21" s="215">
        <v>26</v>
      </c>
      <c r="S21" s="216">
        <f t="shared" si="9"/>
        <v>0.74285714285714288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48"/>
      <c r="Y21" s="348"/>
      <c r="Z21" s="348"/>
    </row>
    <row r="22" spans="2:26" ht="18.75" customHeight="1">
      <c r="B22" s="220" t="s">
        <v>752</v>
      </c>
      <c r="C22" s="215">
        <f t="shared" si="1"/>
        <v>5528</v>
      </c>
      <c r="D22" s="215">
        <f t="shared" si="12"/>
        <v>1594</v>
      </c>
      <c r="E22" s="216">
        <f t="shared" si="2"/>
        <v>0.28835021707670044</v>
      </c>
      <c r="F22" s="215">
        <f t="shared" si="3"/>
        <v>3934</v>
      </c>
      <c r="G22" s="216">
        <f t="shared" si="4"/>
        <v>0.71164978292329961</v>
      </c>
      <c r="H22" s="215">
        <f>SUM(H23+H27+H31)</f>
        <v>33</v>
      </c>
      <c r="I22" s="216">
        <f t="shared" si="5"/>
        <v>0.44594594594594594</v>
      </c>
      <c r="J22" s="215">
        <f>SUM(J23+J27+J31)</f>
        <v>41</v>
      </c>
      <c r="K22" s="216">
        <f t="shared" si="6"/>
        <v>0.55405405405405406</v>
      </c>
      <c r="L22" s="215">
        <f>SUM(L23+L27+L31)</f>
        <v>1351</v>
      </c>
      <c r="M22" s="216">
        <f t="shared" si="7"/>
        <v>0.29229770662051058</v>
      </c>
      <c r="N22" s="215">
        <f>SUM(N23+N27+N31)</f>
        <v>3271</v>
      </c>
      <c r="O22" s="216">
        <f t="shared" si="8"/>
        <v>0.70770229337948942</v>
      </c>
      <c r="P22" s="215">
        <f>SUM(P23+P27+P31)</f>
        <v>210</v>
      </c>
      <c r="Q22" s="216">
        <f t="shared" si="0"/>
        <v>0.25240384615384615</v>
      </c>
      <c r="R22" s="215">
        <f>SUM(R23+R27+R31)</f>
        <v>622</v>
      </c>
      <c r="S22" s="216">
        <f t="shared" si="9"/>
        <v>0.74759615384615385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48"/>
      <c r="Y22" s="348"/>
      <c r="Z22" s="348"/>
    </row>
    <row r="23" spans="2:26" ht="18.75" customHeight="1">
      <c r="B23" s="217" t="s">
        <v>48</v>
      </c>
      <c r="C23" s="215">
        <f t="shared" si="1"/>
        <v>3113</v>
      </c>
      <c r="D23" s="215">
        <f t="shared" si="12"/>
        <v>927</v>
      </c>
      <c r="E23" s="216">
        <f t="shared" si="2"/>
        <v>0.29778348859620946</v>
      </c>
      <c r="F23" s="215">
        <f t="shared" si="3"/>
        <v>2186</v>
      </c>
      <c r="G23" s="216">
        <f t="shared" si="4"/>
        <v>0.7022165114037906</v>
      </c>
      <c r="H23" s="215">
        <f>SUM(H24+H25+H26)</f>
        <v>33</v>
      </c>
      <c r="I23" s="216">
        <f t="shared" si="5"/>
        <v>0.45205479452054792</v>
      </c>
      <c r="J23" s="215">
        <f>SUM(J24+J25+J26)</f>
        <v>40</v>
      </c>
      <c r="K23" s="216">
        <f t="shared" si="6"/>
        <v>0.54794520547945202</v>
      </c>
      <c r="L23" s="215">
        <f>SUM(L24+L25+L26)</f>
        <v>770</v>
      </c>
      <c r="M23" s="216">
        <f t="shared" si="7"/>
        <v>0.30350808040993299</v>
      </c>
      <c r="N23" s="215">
        <f>SUM(N24+N25+N26)</f>
        <v>1767</v>
      </c>
      <c r="O23" s="216">
        <f t="shared" si="8"/>
        <v>0.69649191959006695</v>
      </c>
      <c r="P23" s="215">
        <f>SUM(P24+P25+P26)</f>
        <v>124</v>
      </c>
      <c r="Q23" s="216">
        <f t="shared" si="0"/>
        <v>0.24652087475149106</v>
      </c>
      <c r="R23" s="215">
        <f>SUM(R24+R25+R26)</f>
        <v>379</v>
      </c>
      <c r="S23" s="216">
        <f t="shared" si="9"/>
        <v>0.75347912524850891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48"/>
      <c r="Y23" s="348"/>
      <c r="Z23" s="348"/>
    </row>
    <row r="24" spans="2:26" ht="18.75" customHeight="1">
      <c r="B24" s="218" t="s">
        <v>751</v>
      </c>
      <c r="C24" s="215">
        <f t="shared" si="1"/>
        <v>2596</v>
      </c>
      <c r="D24" s="215">
        <f t="shared" si="12"/>
        <v>659</v>
      </c>
      <c r="E24" s="216">
        <f t="shared" si="2"/>
        <v>0.25385208012326654</v>
      </c>
      <c r="F24" s="215">
        <f t="shared" si="3"/>
        <v>1937</v>
      </c>
      <c r="G24" s="216">
        <f t="shared" si="4"/>
        <v>0.74614791987673346</v>
      </c>
      <c r="H24" s="215">
        <v>33</v>
      </c>
      <c r="I24" s="216">
        <f t="shared" si="5"/>
        <v>0.45205479452054792</v>
      </c>
      <c r="J24" s="215">
        <v>40</v>
      </c>
      <c r="K24" s="216">
        <f t="shared" si="6"/>
        <v>0.54794520547945202</v>
      </c>
      <c r="L24" s="215">
        <v>518</v>
      </c>
      <c r="M24" s="216">
        <f t="shared" si="7"/>
        <v>0.24915824915824916</v>
      </c>
      <c r="N24" s="215">
        <v>1561</v>
      </c>
      <c r="O24" s="216">
        <f t="shared" si="8"/>
        <v>0.75084175084175087</v>
      </c>
      <c r="P24" s="215">
        <v>108</v>
      </c>
      <c r="Q24" s="216">
        <f t="shared" si="0"/>
        <v>0.24324324324324326</v>
      </c>
      <c r="R24" s="215">
        <v>336</v>
      </c>
      <c r="S24" s="216">
        <f t="shared" si="9"/>
        <v>0.7567567567567568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48"/>
      <c r="Y24" s="348"/>
      <c r="Z24" s="348"/>
    </row>
    <row r="25" spans="2:26" ht="18.75" customHeight="1">
      <c r="B25" s="218" t="s">
        <v>5</v>
      </c>
      <c r="C25" s="215">
        <f t="shared" si="1"/>
        <v>39</v>
      </c>
      <c r="D25" s="215">
        <f t="shared" si="12"/>
        <v>11</v>
      </c>
      <c r="E25" s="216">
        <f t="shared" si="2"/>
        <v>0.28205128205128205</v>
      </c>
      <c r="F25" s="215">
        <f t="shared" si="3"/>
        <v>28</v>
      </c>
      <c r="G25" s="216">
        <f t="shared" si="4"/>
        <v>0.71794871794871795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6</v>
      </c>
      <c r="M25" s="216">
        <f t="shared" si="7"/>
        <v>0.20689655172413793</v>
      </c>
      <c r="N25" s="215">
        <v>23</v>
      </c>
      <c r="O25" s="216">
        <f t="shared" si="8"/>
        <v>0.7931034482758621</v>
      </c>
      <c r="P25" s="215">
        <v>5</v>
      </c>
      <c r="Q25" s="216">
        <f t="shared" si="0"/>
        <v>0.5</v>
      </c>
      <c r="R25" s="215">
        <v>5</v>
      </c>
      <c r="S25" s="216">
        <f t="shared" si="9"/>
        <v>0.5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48"/>
      <c r="Y25" s="348"/>
      <c r="Z25" s="348"/>
    </row>
    <row r="26" spans="2:26" ht="18.75" customHeight="1">
      <c r="B26" s="218" t="s">
        <v>49</v>
      </c>
      <c r="C26" s="215">
        <f t="shared" si="1"/>
        <v>478</v>
      </c>
      <c r="D26" s="215">
        <f t="shared" si="12"/>
        <v>257</v>
      </c>
      <c r="E26" s="216">
        <f t="shared" si="2"/>
        <v>0.53765690376569042</v>
      </c>
      <c r="F26" s="215">
        <f t="shared" si="3"/>
        <v>221</v>
      </c>
      <c r="G26" s="216">
        <f t="shared" si="4"/>
        <v>0.46234309623430964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246</v>
      </c>
      <c r="M26" s="216">
        <f t="shared" si="7"/>
        <v>0.57342657342657344</v>
      </c>
      <c r="N26" s="215">
        <v>183</v>
      </c>
      <c r="O26" s="216">
        <f t="shared" si="8"/>
        <v>0.42657342657342656</v>
      </c>
      <c r="P26" s="215">
        <v>11</v>
      </c>
      <c r="Q26" s="216">
        <f t="shared" si="0"/>
        <v>0.22448979591836735</v>
      </c>
      <c r="R26" s="215">
        <v>38</v>
      </c>
      <c r="S26" s="216">
        <f t="shared" si="9"/>
        <v>0.77551020408163263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48"/>
      <c r="Y26" s="348"/>
      <c r="Z26" s="348"/>
    </row>
    <row r="27" spans="2:26" ht="18.75" customHeight="1">
      <c r="B27" s="217" t="s">
        <v>50</v>
      </c>
      <c r="C27" s="215">
        <f t="shared" si="1"/>
        <v>25</v>
      </c>
      <c r="D27" s="215">
        <f t="shared" si="12"/>
        <v>9</v>
      </c>
      <c r="E27" s="216">
        <f t="shared" si="2"/>
        <v>0.36</v>
      </c>
      <c r="F27" s="215">
        <f t="shared" si="3"/>
        <v>16</v>
      </c>
      <c r="G27" s="216">
        <f t="shared" si="4"/>
        <v>0.64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8</v>
      </c>
      <c r="M27" s="216">
        <f t="shared" si="7"/>
        <v>0.38095238095238093</v>
      </c>
      <c r="N27" s="215">
        <f>SUM(N28+N29+N30)</f>
        <v>13</v>
      </c>
      <c r="O27" s="216">
        <f t="shared" si="8"/>
        <v>0.61904761904761907</v>
      </c>
      <c r="P27" s="215">
        <f>SUM(P28+P29+P30)</f>
        <v>1</v>
      </c>
      <c r="Q27" s="216">
        <f t="shared" si="0"/>
        <v>0.25</v>
      </c>
      <c r="R27" s="215">
        <f>SUM(R28+R29+R30)</f>
        <v>3</v>
      </c>
      <c r="S27" s="216">
        <f t="shared" si="9"/>
        <v>0.75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48"/>
      <c r="Y27" s="348"/>
      <c r="Z27" s="348"/>
    </row>
    <row r="28" spans="2:26" ht="18.75" customHeight="1">
      <c r="B28" s="219" t="s">
        <v>51</v>
      </c>
      <c r="C28" s="215">
        <f t="shared" si="1"/>
        <v>17</v>
      </c>
      <c r="D28" s="215">
        <f t="shared" si="12"/>
        <v>5</v>
      </c>
      <c r="E28" s="216">
        <f t="shared" si="2"/>
        <v>0.29411764705882354</v>
      </c>
      <c r="F28" s="215">
        <f t="shared" si="3"/>
        <v>12</v>
      </c>
      <c r="G28" s="216">
        <f t="shared" si="4"/>
        <v>0.70588235294117652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5</v>
      </c>
      <c r="M28" s="216">
        <f t="shared" si="7"/>
        <v>0.33333333333333331</v>
      </c>
      <c r="N28" s="215">
        <v>10</v>
      </c>
      <c r="O28" s="216">
        <f t="shared" si="8"/>
        <v>0.66666666666666663</v>
      </c>
      <c r="P28" s="215">
        <v>0</v>
      </c>
      <c r="Q28" s="216" t="str">
        <f t="shared" si="0"/>
        <v>-</v>
      </c>
      <c r="R28" s="215">
        <v>2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48"/>
      <c r="Y28" s="348"/>
      <c r="Z28" s="348"/>
    </row>
    <row r="29" spans="2:26" ht="18.75" customHeight="1">
      <c r="B29" s="219" t="s">
        <v>52</v>
      </c>
      <c r="C29" s="215">
        <f t="shared" si="1"/>
        <v>7</v>
      </c>
      <c r="D29" s="215">
        <f t="shared" si="12"/>
        <v>4</v>
      </c>
      <c r="E29" s="216">
        <f t="shared" si="2"/>
        <v>0.5714285714285714</v>
      </c>
      <c r="F29" s="215">
        <f t="shared" si="3"/>
        <v>3</v>
      </c>
      <c r="G29" s="216">
        <f t="shared" si="4"/>
        <v>0.42857142857142855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3</v>
      </c>
      <c r="M29" s="216">
        <f t="shared" si="7"/>
        <v>0.6</v>
      </c>
      <c r="N29" s="215">
        <v>2</v>
      </c>
      <c r="O29" s="216">
        <f t="shared" si="8"/>
        <v>0.4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48"/>
      <c r="Y29" s="348"/>
      <c r="Z29" s="348"/>
    </row>
    <row r="30" spans="2:26" ht="18.75" customHeight="1">
      <c r="B30" s="219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48"/>
      <c r="Y30" s="348"/>
      <c r="Z30" s="348"/>
    </row>
    <row r="31" spans="2:26" ht="18.75" customHeight="1">
      <c r="B31" s="217" t="s">
        <v>54</v>
      </c>
      <c r="C31" s="215">
        <f t="shared" si="1"/>
        <v>2390</v>
      </c>
      <c r="D31" s="215">
        <f t="shared" si="12"/>
        <v>658</v>
      </c>
      <c r="E31" s="216">
        <f t="shared" si="2"/>
        <v>0.27531380753138074</v>
      </c>
      <c r="F31" s="215">
        <f t="shared" si="3"/>
        <v>1732</v>
      </c>
      <c r="G31" s="216">
        <f t="shared" si="4"/>
        <v>0.72468619246861921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573</v>
      </c>
      <c r="M31" s="216">
        <f t="shared" si="7"/>
        <v>0.27761627906976744</v>
      </c>
      <c r="N31" s="215">
        <v>1491</v>
      </c>
      <c r="O31" s="216">
        <f t="shared" si="8"/>
        <v>0.72238372093023251</v>
      </c>
      <c r="P31" s="215">
        <v>85</v>
      </c>
      <c r="Q31" s="216">
        <f t="shared" si="0"/>
        <v>0.26153846153846155</v>
      </c>
      <c r="R31" s="215">
        <v>240</v>
      </c>
      <c r="S31" s="216">
        <f t="shared" si="9"/>
        <v>0.7384615384615385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48"/>
      <c r="Y31" s="348"/>
      <c r="Z31" s="348"/>
    </row>
    <row r="32" spans="2:26" s="270" customFormat="1">
      <c r="B32" s="330" t="s">
        <v>770</v>
      </c>
      <c r="C32" s="267">
        <f t="shared" si="1"/>
        <v>9153</v>
      </c>
      <c r="D32" s="267">
        <f>SUM(D33,D34)</f>
        <v>2613</v>
      </c>
      <c r="E32" s="268">
        <f t="shared" si="2"/>
        <v>0.28548017043592266</v>
      </c>
      <c r="F32" s="267">
        <f>SUM(F33,F34)</f>
        <v>6540</v>
      </c>
      <c r="G32" s="268">
        <f t="shared" si="4"/>
        <v>0.71451982956407734</v>
      </c>
      <c r="H32" s="267">
        <f>SUM(H33,H34)</f>
        <v>110</v>
      </c>
      <c r="I32" s="268">
        <f t="shared" si="5"/>
        <v>0.37671232876712329</v>
      </c>
      <c r="J32" s="267">
        <f>SUM(J33,J34)</f>
        <v>182</v>
      </c>
      <c r="K32" s="268">
        <f>IF(J32=0,"-",J32/(J32+H32))</f>
        <v>0.62328767123287676</v>
      </c>
      <c r="L32" s="267">
        <f>SUM(L33,L34)</f>
        <v>2127</v>
      </c>
      <c r="M32" s="268">
        <f>IF(L32=0,"-",L32/(L32+N32))</f>
        <v>0.28232014865941069</v>
      </c>
      <c r="N32" s="267">
        <f>SUM(N33,N34)</f>
        <v>5407</v>
      </c>
      <c r="O32" s="268">
        <f>IF(N32=0,"-",N32/(N32+L32))</f>
        <v>0.71767985134058931</v>
      </c>
      <c r="P32" s="267">
        <f>SUM(P33,P34)</f>
        <v>376</v>
      </c>
      <c r="Q32" s="268">
        <f t="shared" si="0"/>
        <v>0.28355957767722473</v>
      </c>
      <c r="R32" s="267">
        <f>SUM(R33,R34)</f>
        <v>950</v>
      </c>
      <c r="S32" s="268">
        <f>IF(R32=0,"-",R32/(R32+P32))</f>
        <v>0.71644042232277527</v>
      </c>
      <c r="T32" s="267">
        <f>SUM(T33,T34)</f>
        <v>0</v>
      </c>
      <c r="U32" s="268" t="str">
        <f>IF(T32=0,"-",T32/(T32+V32))</f>
        <v>-</v>
      </c>
      <c r="V32" s="267">
        <f>SUM(V33,V34)</f>
        <v>1</v>
      </c>
      <c r="W32" s="268">
        <f>IF(V32=0,"-",V32/(V32+T32))</f>
        <v>1</v>
      </c>
      <c r="X32" s="269"/>
      <c r="Y32" s="269"/>
      <c r="Z32" s="269"/>
    </row>
    <row r="33" spans="2:26">
      <c r="B33" s="331" t="s">
        <v>771</v>
      </c>
      <c r="C33" s="215">
        <f t="shared" si="1"/>
        <v>9043</v>
      </c>
      <c r="D33" s="215">
        <f t="shared" ref="D33:D39" si="13">SUM(H33,L33,P33,T33)</f>
        <v>2569</v>
      </c>
      <c r="E33" s="216">
        <f t="shared" si="2"/>
        <v>0.28408713922370893</v>
      </c>
      <c r="F33" s="215">
        <f t="shared" ref="F33:F39" si="14">SUM(J33,N33,R33,V33)</f>
        <v>6474</v>
      </c>
      <c r="G33" s="216">
        <f t="shared" si="4"/>
        <v>0.71591286077629102</v>
      </c>
      <c r="H33" s="215">
        <v>110</v>
      </c>
      <c r="I33" s="216">
        <f t="shared" si="5"/>
        <v>0.38062283737024222</v>
      </c>
      <c r="J33" s="215">
        <v>179</v>
      </c>
      <c r="K33" s="216">
        <f t="shared" ref="K33:K39" si="15">IF(J33=0,"-",J33/(J33+H33))</f>
        <v>0.61937716262975784</v>
      </c>
      <c r="L33" s="215">
        <v>2089</v>
      </c>
      <c r="M33" s="216">
        <f t="shared" ref="M33:M49" si="16">IF(L33=0,"-",L33/(L33+N33))</f>
        <v>0.28044032756074638</v>
      </c>
      <c r="N33" s="215">
        <v>5360</v>
      </c>
      <c r="O33" s="216">
        <f t="shared" ref="O33:O49" si="17">IF(N33=0,"-",N33/(N33+L33))</f>
        <v>0.71955967243925356</v>
      </c>
      <c r="P33" s="215">
        <v>370</v>
      </c>
      <c r="Q33" s="216">
        <f t="shared" si="0"/>
        <v>0.28374233128834359</v>
      </c>
      <c r="R33" s="215">
        <v>934</v>
      </c>
      <c r="S33" s="216">
        <f t="shared" ref="S33:S49" si="18">IF(R33=0,"-",R33/(R33+P33))</f>
        <v>0.71625766871165641</v>
      </c>
      <c r="T33" s="215">
        <v>0</v>
      </c>
      <c r="U33" s="216" t="str">
        <f t="shared" ref="U33:U49" si="19">IF(T33=0,"-",T33/(T33+V33))</f>
        <v>-</v>
      </c>
      <c r="V33" s="215">
        <v>1</v>
      </c>
      <c r="W33" s="216">
        <f t="shared" ref="W33:W49" si="20">IF(V33=0,"-",V33/(V33+T33))</f>
        <v>1</v>
      </c>
    </row>
    <row r="34" spans="2:26">
      <c r="B34" s="332" t="s">
        <v>772</v>
      </c>
      <c r="C34" s="222">
        <f t="shared" si="1"/>
        <v>110</v>
      </c>
      <c r="D34" s="222">
        <f t="shared" si="13"/>
        <v>44</v>
      </c>
      <c r="E34" s="223">
        <f t="shared" si="2"/>
        <v>0.4</v>
      </c>
      <c r="F34" s="222">
        <f t="shared" si="14"/>
        <v>66</v>
      </c>
      <c r="G34" s="223">
        <f t="shared" si="4"/>
        <v>0.6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38</v>
      </c>
      <c r="M34" s="223">
        <f t="shared" si="16"/>
        <v>0.44705882352941179</v>
      </c>
      <c r="N34" s="222">
        <v>47</v>
      </c>
      <c r="O34" s="223">
        <f t="shared" si="17"/>
        <v>0.55294117647058827</v>
      </c>
      <c r="P34" s="222">
        <v>6</v>
      </c>
      <c r="Q34" s="223">
        <f t="shared" si="0"/>
        <v>0.27272727272727271</v>
      </c>
      <c r="R34" s="222">
        <v>16</v>
      </c>
      <c r="S34" s="223">
        <f t="shared" si="18"/>
        <v>0.72727272727272729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333" t="s">
        <v>773</v>
      </c>
      <c r="C35" s="281">
        <f>SUM(D35,F35)</f>
        <v>9153</v>
      </c>
      <c r="D35" s="281">
        <f>SUM(H35,L35,P35,T35)</f>
        <v>2613</v>
      </c>
      <c r="E35" s="282">
        <f>IF(D35=0,"-",D35/(D35+F35))</f>
        <v>0.28548017043592266</v>
      </c>
      <c r="F35" s="281">
        <f>SUM(J35,N35,R35,V35)</f>
        <v>6540</v>
      </c>
      <c r="G35" s="282">
        <f>IF(F35=0,"-",F35/(F35+D35))</f>
        <v>0.71451982956407734</v>
      </c>
      <c r="H35" s="281">
        <f>SUM(H36,H37,H38,H39,H40)</f>
        <v>110</v>
      </c>
      <c r="I35" s="282">
        <f>IF(H35=0,"-",H35/(H35+J35))</f>
        <v>0.37671232876712329</v>
      </c>
      <c r="J35" s="281">
        <f>SUM(J36,J37,J38,J39,J40)</f>
        <v>182</v>
      </c>
      <c r="K35" s="282">
        <f>IF(J35=0,"-",J35/(J35+H35))</f>
        <v>0.62328767123287676</v>
      </c>
      <c r="L35" s="281">
        <f>SUM(L36,L37,L38,L39,L40)</f>
        <v>2127</v>
      </c>
      <c r="M35" s="282">
        <f>IF(L35=0,"-",L35/(L35+N35))</f>
        <v>0.28232014865941069</v>
      </c>
      <c r="N35" s="281">
        <f>SUM(N36,N37,N38,N39,N40)</f>
        <v>5407</v>
      </c>
      <c r="O35" s="282">
        <f t="shared" si="17"/>
        <v>0.71767985134058931</v>
      </c>
      <c r="P35" s="281">
        <f>SUM(P36,P37,P38,P39,P40)</f>
        <v>376</v>
      </c>
      <c r="Q35" s="282">
        <f t="shared" si="0"/>
        <v>0.28355957767722473</v>
      </c>
      <c r="R35" s="281">
        <f>SUM(R36,R37,R38,R39,R40)</f>
        <v>950</v>
      </c>
      <c r="S35" s="282">
        <f>IF(R35=0,"-",R35/(R35+P35))</f>
        <v>0.71644042232277527</v>
      </c>
      <c r="T35" s="281">
        <f>SUM(T36,T37,T38,T39,T40)</f>
        <v>0</v>
      </c>
      <c r="U35" s="282" t="str">
        <f>IF(T35=0,"-",T35/(T35+V35))</f>
        <v>-</v>
      </c>
      <c r="V35" s="281">
        <f>SUM(V36,V37,V38,V39,V40)</f>
        <v>1</v>
      </c>
      <c r="W35" s="282">
        <f>IF(V35=0,"-",V35/(V35+T35))</f>
        <v>1</v>
      </c>
      <c r="X35" s="269"/>
      <c r="Y35" s="269"/>
      <c r="Z35" s="269"/>
    </row>
    <row r="36" spans="2:26">
      <c r="B36" s="334" t="s">
        <v>774</v>
      </c>
      <c r="C36" s="284">
        <f t="shared" si="1"/>
        <v>4</v>
      </c>
      <c r="D36" s="284">
        <f t="shared" si="13"/>
        <v>2</v>
      </c>
      <c r="E36" s="285">
        <f t="shared" si="2"/>
        <v>0.5</v>
      </c>
      <c r="F36" s="284">
        <f t="shared" si="14"/>
        <v>2</v>
      </c>
      <c r="G36" s="285">
        <f t="shared" si="4"/>
        <v>0.5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0.33333333333333331</v>
      </c>
      <c r="N36" s="284">
        <v>2</v>
      </c>
      <c r="O36" s="285">
        <f t="shared" si="17"/>
        <v>0.66666666666666663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334" t="s">
        <v>775</v>
      </c>
      <c r="C37" s="284">
        <f t="shared" si="1"/>
        <v>13</v>
      </c>
      <c r="D37" s="284">
        <f t="shared" si="13"/>
        <v>6</v>
      </c>
      <c r="E37" s="285">
        <f t="shared" si="2"/>
        <v>0.46153846153846156</v>
      </c>
      <c r="F37" s="284">
        <f t="shared" si="14"/>
        <v>7</v>
      </c>
      <c r="G37" s="285">
        <f t="shared" si="4"/>
        <v>0.53846153846153844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0.44444444444444442</v>
      </c>
      <c r="N37" s="284">
        <v>5</v>
      </c>
      <c r="O37" s="285">
        <f t="shared" si="17"/>
        <v>0.55555555555555558</v>
      </c>
      <c r="P37" s="284">
        <v>2</v>
      </c>
      <c r="Q37" s="285">
        <f t="shared" si="0"/>
        <v>0.5</v>
      </c>
      <c r="R37" s="284">
        <v>2</v>
      </c>
      <c r="S37" s="285">
        <f t="shared" si="18"/>
        <v>0.5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334" t="s">
        <v>776</v>
      </c>
      <c r="C38" s="284">
        <f t="shared" si="1"/>
        <v>32</v>
      </c>
      <c r="D38" s="284">
        <f t="shared" si="13"/>
        <v>16</v>
      </c>
      <c r="E38" s="285">
        <f t="shared" si="2"/>
        <v>0.5</v>
      </c>
      <c r="F38" s="284">
        <f t="shared" si="14"/>
        <v>16</v>
      </c>
      <c r="G38" s="285">
        <f t="shared" si="4"/>
        <v>0.5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13</v>
      </c>
      <c r="M38" s="285">
        <f t="shared" si="16"/>
        <v>0.54166666666666663</v>
      </c>
      <c r="N38" s="284">
        <v>11</v>
      </c>
      <c r="O38" s="285">
        <f t="shared" si="17"/>
        <v>0.45833333333333331</v>
      </c>
      <c r="P38" s="284">
        <v>3</v>
      </c>
      <c r="Q38" s="285">
        <f t="shared" si="0"/>
        <v>0.375</v>
      </c>
      <c r="R38" s="284">
        <v>5</v>
      </c>
      <c r="S38" s="285">
        <f t="shared" si="18"/>
        <v>0.625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334" t="s">
        <v>777</v>
      </c>
      <c r="C39" s="284">
        <f t="shared" si="1"/>
        <v>67</v>
      </c>
      <c r="D39" s="284">
        <f t="shared" si="13"/>
        <v>28</v>
      </c>
      <c r="E39" s="285">
        <f t="shared" si="2"/>
        <v>0.41791044776119401</v>
      </c>
      <c r="F39" s="284">
        <f t="shared" si="14"/>
        <v>39</v>
      </c>
      <c r="G39" s="285">
        <f t="shared" si="4"/>
        <v>0.58208955223880599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22</v>
      </c>
      <c r="M39" s="285">
        <f t="shared" si="16"/>
        <v>0.44897959183673469</v>
      </c>
      <c r="N39" s="284">
        <v>27</v>
      </c>
      <c r="O39" s="285">
        <f t="shared" si="17"/>
        <v>0.55102040816326525</v>
      </c>
      <c r="P39" s="284">
        <v>6</v>
      </c>
      <c r="Q39" s="285">
        <f t="shared" si="0"/>
        <v>0.33333333333333331</v>
      </c>
      <c r="R39" s="284">
        <v>12</v>
      </c>
      <c r="S39" s="285">
        <f t="shared" si="18"/>
        <v>0.66666666666666663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335" t="s">
        <v>778</v>
      </c>
      <c r="C40" s="287">
        <f>SUM(D40,F40)</f>
        <v>9037</v>
      </c>
      <c r="D40" s="287">
        <f>SUM(H40,L40,P40,T40)</f>
        <v>2561</v>
      </c>
      <c r="E40" s="288">
        <f>IF(D40=0,"-",D40/(D40+F40))</f>
        <v>0.28339050569879387</v>
      </c>
      <c r="F40" s="287">
        <f>SUM(J40,N40,R40,V40)</f>
        <v>6476</v>
      </c>
      <c r="G40" s="288">
        <f>IF(F40=0,"-",F40/(F40+D40))</f>
        <v>0.71660949430120613</v>
      </c>
      <c r="H40" s="287">
        <v>110</v>
      </c>
      <c r="I40" s="288">
        <f>IF(H40=0,"-",H40/(H40+J40))</f>
        <v>0.37671232876712329</v>
      </c>
      <c r="J40" s="287">
        <v>182</v>
      </c>
      <c r="K40" s="288">
        <f>IF(J40=0,"-",J40/(J40+H40))</f>
        <v>0.62328767123287676</v>
      </c>
      <c r="L40" s="287">
        <v>2087</v>
      </c>
      <c r="M40" s="288">
        <f>IF(L40=0,"-",L40/(L40+N40))</f>
        <v>0.28017183514565713</v>
      </c>
      <c r="N40" s="287">
        <v>5362</v>
      </c>
      <c r="O40" s="288">
        <f>IF(N40=0,"-",N40/(N40+L40))</f>
        <v>0.71982816485434287</v>
      </c>
      <c r="P40" s="287">
        <v>364</v>
      </c>
      <c r="Q40" s="288">
        <f>IF(P40=0,"-",P40/(P40+R40))</f>
        <v>0.2810810810810811</v>
      </c>
      <c r="R40" s="287">
        <v>931</v>
      </c>
      <c r="S40" s="288">
        <f>IF(R40=0,"-",R40/(R40+P40))</f>
        <v>0.7189189189189189</v>
      </c>
      <c r="T40" s="287">
        <v>0</v>
      </c>
      <c r="U40" s="288" t="str">
        <f>IF(T40=0,"-",T40/(T40+V40))</f>
        <v>-</v>
      </c>
      <c r="V40" s="287">
        <v>1</v>
      </c>
      <c r="W40" s="288">
        <f>IF(V40=0,"-",V40/(V40+T40))</f>
        <v>1</v>
      </c>
    </row>
    <row r="41" spans="2:26">
      <c r="B41" s="333" t="s">
        <v>779</v>
      </c>
      <c r="C41" s="281">
        <f t="shared" ref="C41:C49" si="21">SUM(D41,F41)</f>
        <v>9153</v>
      </c>
      <c r="D41" s="281">
        <f>SUM(D42:D49)</f>
        <v>2613</v>
      </c>
      <c r="E41" s="282">
        <f>IF(D41=0,"-",D41/(D41+F41))</f>
        <v>0.28548017043592266</v>
      </c>
      <c r="F41" s="281">
        <f>SUM(F42:F49)</f>
        <v>6540</v>
      </c>
      <c r="G41" s="282">
        <f t="shared" ref="G41:G49" si="22">IF(F41=0,"-",F41/(F41+D41))</f>
        <v>0.71451982956407734</v>
      </c>
      <c r="H41" s="281">
        <f>SUM(H42:H49)</f>
        <v>110</v>
      </c>
      <c r="I41" s="285">
        <f>IF(H41=0,"-",H41/(H41+J41))</f>
        <v>0.37671232876712329</v>
      </c>
      <c r="J41" s="281">
        <f>SUM(J42:J49)</f>
        <v>182</v>
      </c>
      <c r="K41" s="285">
        <f t="shared" ref="K41:K49" si="23">IF(J41=0,"-",J41/(J41+H41))</f>
        <v>0.62328767123287676</v>
      </c>
      <c r="L41" s="281">
        <f>SUM(L42:L49)</f>
        <v>2127</v>
      </c>
      <c r="M41" s="285">
        <f t="shared" si="16"/>
        <v>0.28232014865941069</v>
      </c>
      <c r="N41" s="281">
        <f>SUM(N42:N49)</f>
        <v>5407</v>
      </c>
      <c r="O41" s="285">
        <f t="shared" si="17"/>
        <v>0.71767985134058931</v>
      </c>
      <c r="P41" s="281">
        <f>SUM(P42:P49)</f>
        <v>376</v>
      </c>
      <c r="Q41" s="285">
        <f t="shared" si="0"/>
        <v>0.28355957767722473</v>
      </c>
      <c r="R41" s="281">
        <f>SUM(R42:R49)</f>
        <v>950</v>
      </c>
      <c r="S41" s="285">
        <f t="shared" si="18"/>
        <v>0.71644042232277527</v>
      </c>
      <c r="T41" s="281">
        <f>SUM(T42:T49)</f>
        <v>0</v>
      </c>
      <c r="U41" s="285" t="str">
        <f>IF(T41=0,"-",T41/(T41+V41))</f>
        <v>-</v>
      </c>
      <c r="V41" s="281">
        <f>SUM(V42:V49)</f>
        <v>1</v>
      </c>
      <c r="W41" s="285">
        <f>IF(V41=0,"-",V41/(V41+T41))</f>
        <v>1</v>
      </c>
    </row>
    <row r="42" spans="2:26">
      <c r="B42" s="334" t="s">
        <v>780</v>
      </c>
      <c r="C42" s="284">
        <f t="shared" si="21"/>
        <v>934</v>
      </c>
      <c r="D42" s="284">
        <f t="shared" ref="D42:D49" si="24">SUM(H42,L42,P42,T42)</f>
        <v>269</v>
      </c>
      <c r="E42" s="285">
        <f t="shared" ref="E42:E49" si="25">IF(D42=0,"-",D42/(D42+F42))</f>
        <v>0.28800856531049251</v>
      </c>
      <c r="F42" s="284">
        <f t="shared" ref="F42:F49" si="26">SUM(J42,N42,R42,V42)</f>
        <v>665</v>
      </c>
      <c r="G42" s="285">
        <f t="shared" si="22"/>
        <v>0.71199143468950754</v>
      </c>
      <c r="H42" s="284">
        <v>8</v>
      </c>
      <c r="I42" s="285">
        <f>IF(H42=0,"-",H42/(H42+J42))</f>
        <v>0.36363636363636365</v>
      </c>
      <c r="J42" s="284">
        <v>14</v>
      </c>
      <c r="K42" s="285">
        <f t="shared" si="23"/>
        <v>0.63636363636363635</v>
      </c>
      <c r="L42" s="284">
        <v>222</v>
      </c>
      <c r="M42" s="285">
        <f t="shared" si="16"/>
        <v>0.2857142857142857</v>
      </c>
      <c r="N42" s="284">
        <v>555</v>
      </c>
      <c r="O42" s="285">
        <f t="shared" si="17"/>
        <v>0.7142857142857143</v>
      </c>
      <c r="P42" s="284">
        <v>39</v>
      </c>
      <c r="Q42" s="285">
        <f t="shared" si="0"/>
        <v>0.28888888888888886</v>
      </c>
      <c r="R42" s="284">
        <v>96</v>
      </c>
      <c r="S42" s="285">
        <f t="shared" si="18"/>
        <v>0.71111111111111114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334" t="s">
        <v>781</v>
      </c>
      <c r="C43" s="284">
        <f t="shared" si="21"/>
        <v>2208</v>
      </c>
      <c r="D43" s="284">
        <f t="shared" si="24"/>
        <v>568</v>
      </c>
      <c r="E43" s="285">
        <f t="shared" si="25"/>
        <v>0.25724637681159418</v>
      </c>
      <c r="F43" s="284">
        <f t="shared" si="26"/>
        <v>1640</v>
      </c>
      <c r="G43" s="285">
        <f t="shared" si="22"/>
        <v>0.74275362318840576</v>
      </c>
      <c r="H43" s="284">
        <v>44</v>
      </c>
      <c r="I43" s="285">
        <f t="shared" ref="I43:I49" si="27">IF(H43=0,"-",H43/(H43+J43))</f>
        <v>0.33082706766917291</v>
      </c>
      <c r="J43" s="284">
        <v>89</v>
      </c>
      <c r="K43" s="285">
        <f t="shared" si="23"/>
        <v>0.66917293233082709</v>
      </c>
      <c r="L43" s="284">
        <v>404</v>
      </c>
      <c r="M43" s="285">
        <f t="shared" si="16"/>
        <v>0.23611922852133255</v>
      </c>
      <c r="N43" s="284">
        <v>1307</v>
      </c>
      <c r="O43" s="285">
        <f t="shared" si="17"/>
        <v>0.7638807714786674</v>
      </c>
      <c r="P43" s="284">
        <v>120</v>
      </c>
      <c r="Q43" s="285">
        <f t="shared" si="0"/>
        <v>0.33057851239669422</v>
      </c>
      <c r="R43" s="284">
        <v>243</v>
      </c>
      <c r="S43" s="285">
        <f t="shared" si="18"/>
        <v>0.66942148760330578</v>
      </c>
      <c r="T43" s="284">
        <v>0</v>
      </c>
      <c r="U43" s="285" t="str">
        <f t="shared" si="19"/>
        <v>-</v>
      </c>
      <c r="V43" s="284">
        <v>1</v>
      </c>
      <c r="W43" s="285">
        <f t="shared" si="20"/>
        <v>1</v>
      </c>
    </row>
    <row r="44" spans="2:26">
      <c r="B44" s="334" t="s">
        <v>782</v>
      </c>
      <c r="C44" s="284">
        <f t="shared" si="21"/>
        <v>673</v>
      </c>
      <c r="D44" s="284">
        <f t="shared" si="24"/>
        <v>169</v>
      </c>
      <c r="E44" s="285">
        <f t="shared" si="25"/>
        <v>0.25111441307578009</v>
      </c>
      <c r="F44" s="284">
        <f t="shared" si="26"/>
        <v>504</v>
      </c>
      <c r="G44" s="285">
        <f t="shared" si="22"/>
        <v>0.74888558692421991</v>
      </c>
      <c r="H44" s="284">
        <v>6</v>
      </c>
      <c r="I44" s="285">
        <f t="shared" si="27"/>
        <v>0.5</v>
      </c>
      <c r="J44" s="284">
        <v>6</v>
      </c>
      <c r="K44" s="285">
        <f t="shared" si="23"/>
        <v>0.5</v>
      </c>
      <c r="L44" s="284">
        <v>140</v>
      </c>
      <c r="M44" s="285">
        <f t="shared" si="16"/>
        <v>0.25641025641025639</v>
      </c>
      <c r="N44" s="284">
        <v>406</v>
      </c>
      <c r="O44" s="285">
        <f t="shared" si="17"/>
        <v>0.74358974358974361</v>
      </c>
      <c r="P44" s="284">
        <v>23</v>
      </c>
      <c r="Q44" s="285">
        <f t="shared" si="0"/>
        <v>0.2</v>
      </c>
      <c r="R44" s="284">
        <v>92</v>
      </c>
      <c r="S44" s="285">
        <f t="shared" si="18"/>
        <v>0.8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334" t="s">
        <v>783</v>
      </c>
      <c r="C45" s="284">
        <f t="shared" si="21"/>
        <v>903</v>
      </c>
      <c r="D45" s="284">
        <f t="shared" si="24"/>
        <v>239</v>
      </c>
      <c r="E45" s="285">
        <f t="shared" si="25"/>
        <v>0.26467331118493909</v>
      </c>
      <c r="F45" s="284">
        <f t="shared" si="26"/>
        <v>664</v>
      </c>
      <c r="G45" s="285">
        <f t="shared" si="22"/>
        <v>0.73532668881506091</v>
      </c>
      <c r="H45" s="284">
        <v>5</v>
      </c>
      <c r="I45" s="285">
        <f t="shared" si="27"/>
        <v>0.29411764705882354</v>
      </c>
      <c r="J45" s="284">
        <v>12</v>
      </c>
      <c r="K45" s="285">
        <f t="shared" si="23"/>
        <v>0.70588235294117652</v>
      </c>
      <c r="L45" s="284">
        <v>208</v>
      </c>
      <c r="M45" s="285">
        <f t="shared" si="16"/>
        <v>0.2711864406779661</v>
      </c>
      <c r="N45" s="284">
        <v>559</v>
      </c>
      <c r="O45" s="285">
        <f t="shared" si="17"/>
        <v>0.72881355932203384</v>
      </c>
      <c r="P45" s="284">
        <v>26</v>
      </c>
      <c r="Q45" s="285">
        <f t="shared" si="0"/>
        <v>0.21848739495798319</v>
      </c>
      <c r="R45" s="284">
        <v>93</v>
      </c>
      <c r="S45" s="285">
        <f t="shared" si="18"/>
        <v>0.78151260504201681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334" t="s">
        <v>784</v>
      </c>
      <c r="C46" s="284">
        <f t="shared" si="21"/>
        <v>650</v>
      </c>
      <c r="D46" s="284">
        <f t="shared" si="24"/>
        <v>189</v>
      </c>
      <c r="E46" s="285">
        <f t="shared" si="25"/>
        <v>0.29076923076923078</v>
      </c>
      <c r="F46" s="284">
        <f t="shared" si="26"/>
        <v>461</v>
      </c>
      <c r="G46" s="285">
        <f t="shared" si="22"/>
        <v>0.70923076923076922</v>
      </c>
      <c r="H46" s="284">
        <v>4</v>
      </c>
      <c r="I46" s="285">
        <f t="shared" si="27"/>
        <v>0.33333333333333331</v>
      </c>
      <c r="J46" s="284">
        <v>8</v>
      </c>
      <c r="K46" s="285">
        <f t="shared" si="23"/>
        <v>0.66666666666666663</v>
      </c>
      <c r="L46" s="284">
        <v>162</v>
      </c>
      <c r="M46" s="285">
        <f t="shared" si="16"/>
        <v>0.30055658627087201</v>
      </c>
      <c r="N46" s="284">
        <v>377</v>
      </c>
      <c r="O46" s="285">
        <f t="shared" si="17"/>
        <v>0.69944341372912799</v>
      </c>
      <c r="P46" s="284">
        <v>23</v>
      </c>
      <c r="Q46" s="285">
        <f t="shared" si="0"/>
        <v>0.23232323232323232</v>
      </c>
      <c r="R46" s="284">
        <v>76</v>
      </c>
      <c r="S46" s="285">
        <f t="shared" si="18"/>
        <v>0.76767676767676762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334" t="s">
        <v>785</v>
      </c>
      <c r="C47" s="284">
        <f t="shared" si="21"/>
        <v>1208</v>
      </c>
      <c r="D47" s="284">
        <f t="shared" si="24"/>
        <v>340</v>
      </c>
      <c r="E47" s="285">
        <f t="shared" si="25"/>
        <v>0.2814569536423841</v>
      </c>
      <c r="F47" s="284">
        <f t="shared" si="26"/>
        <v>868</v>
      </c>
      <c r="G47" s="285">
        <f t="shared" si="22"/>
        <v>0.7185430463576159</v>
      </c>
      <c r="H47" s="284">
        <v>8</v>
      </c>
      <c r="I47" s="285">
        <f t="shared" si="27"/>
        <v>0.26666666666666666</v>
      </c>
      <c r="J47" s="284">
        <v>22</v>
      </c>
      <c r="K47" s="285">
        <f t="shared" si="23"/>
        <v>0.73333333333333328</v>
      </c>
      <c r="L47" s="284">
        <v>291</v>
      </c>
      <c r="M47" s="285">
        <f t="shared" si="16"/>
        <v>0.28897715988083417</v>
      </c>
      <c r="N47" s="284">
        <v>716</v>
      </c>
      <c r="O47" s="285">
        <f t="shared" si="17"/>
        <v>0.71102284011916583</v>
      </c>
      <c r="P47" s="284">
        <v>41</v>
      </c>
      <c r="Q47" s="285">
        <f t="shared" si="0"/>
        <v>0.23976608187134502</v>
      </c>
      <c r="R47" s="284">
        <v>130</v>
      </c>
      <c r="S47" s="285">
        <f t="shared" si="18"/>
        <v>0.76023391812865493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334" t="s">
        <v>786</v>
      </c>
      <c r="C48" s="284">
        <f t="shared" si="21"/>
        <v>2503</v>
      </c>
      <c r="D48" s="284">
        <f t="shared" si="24"/>
        <v>809</v>
      </c>
      <c r="E48" s="285">
        <f t="shared" si="25"/>
        <v>0.32321214542548943</v>
      </c>
      <c r="F48" s="284">
        <f t="shared" si="26"/>
        <v>1694</v>
      </c>
      <c r="G48" s="285">
        <f t="shared" si="22"/>
        <v>0.67678785457451063</v>
      </c>
      <c r="H48" s="284">
        <v>33</v>
      </c>
      <c r="I48" s="285">
        <f t="shared" si="27"/>
        <v>0.532258064516129</v>
      </c>
      <c r="J48" s="284">
        <v>29</v>
      </c>
      <c r="K48" s="285">
        <f t="shared" si="23"/>
        <v>0.46774193548387094</v>
      </c>
      <c r="L48" s="284">
        <v>674</v>
      </c>
      <c r="M48" s="285">
        <f t="shared" si="16"/>
        <v>0.31732580037664782</v>
      </c>
      <c r="N48" s="284">
        <v>1450</v>
      </c>
      <c r="O48" s="285">
        <f t="shared" si="17"/>
        <v>0.68267419962335218</v>
      </c>
      <c r="P48" s="284">
        <v>102</v>
      </c>
      <c r="Q48" s="285">
        <f t="shared" si="0"/>
        <v>0.32176656151419558</v>
      </c>
      <c r="R48" s="284">
        <v>215</v>
      </c>
      <c r="S48" s="285">
        <f t="shared" si="18"/>
        <v>0.67823343848580442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36" t="s">
        <v>787</v>
      </c>
      <c r="C49" s="287">
        <f t="shared" si="21"/>
        <v>74</v>
      </c>
      <c r="D49" s="287">
        <f t="shared" si="24"/>
        <v>30</v>
      </c>
      <c r="E49" s="288">
        <f t="shared" si="25"/>
        <v>0.40540540540540543</v>
      </c>
      <c r="F49" s="287">
        <f t="shared" si="26"/>
        <v>44</v>
      </c>
      <c r="G49" s="288">
        <f t="shared" si="22"/>
        <v>0.59459459459459463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26</v>
      </c>
      <c r="M49" s="288">
        <f t="shared" si="16"/>
        <v>0.41269841269841268</v>
      </c>
      <c r="N49" s="287">
        <v>37</v>
      </c>
      <c r="O49" s="288">
        <f t="shared" si="17"/>
        <v>0.58730158730158732</v>
      </c>
      <c r="P49" s="287">
        <v>2</v>
      </c>
      <c r="Q49" s="288">
        <f t="shared" si="0"/>
        <v>0.2857142857142857</v>
      </c>
      <c r="R49" s="287">
        <v>5</v>
      </c>
      <c r="S49" s="288">
        <f t="shared" si="18"/>
        <v>0.7142857142857143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51" t="s">
        <v>803</v>
      </c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</row>
    <row r="51" spans="2:23">
      <c r="B51" s="344" t="s">
        <v>804</v>
      </c>
    </row>
    <row r="52" spans="2:23">
      <c r="B52" s="344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A3F23-ED8D-48EA-9DED-BB407974F2B9}">
  <sheetPr>
    <pageSetUpPr fitToPage="1"/>
  </sheetPr>
  <dimension ref="A1:Z52"/>
  <sheetViews>
    <sheetView zoomScale="70" zoomScaleNormal="70" workbookViewId="0">
      <selection activeCell="B1" sqref="B1:W1"/>
    </sheetView>
  </sheetViews>
  <sheetFormatPr defaultRowHeight="16.2"/>
  <cols>
    <col min="1" max="1" width="8.33203125" style="341" customWidth="1"/>
    <col min="2" max="2" width="29.77734375" style="341" customWidth="1"/>
    <col min="3" max="23" width="9.88671875" style="338" customWidth="1"/>
    <col min="24" max="24" width="10.33203125" style="338" customWidth="1"/>
    <col min="25" max="25" width="9.88671875" style="338" customWidth="1"/>
    <col min="26" max="26" width="10.21875" style="338" customWidth="1"/>
    <col min="27" max="256" width="8.88671875" style="341"/>
    <col min="257" max="257" width="8.33203125" style="341" customWidth="1"/>
    <col min="258" max="258" width="29.77734375" style="341" customWidth="1"/>
    <col min="259" max="279" width="9.88671875" style="341" customWidth="1"/>
    <col min="280" max="280" width="10.33203125" style="341" customWidth="1"/>
    <col min="281" max="281" width="9.88671875" style="341" customWidth="1"/>
    <col min="282" max="282" width="10.21875" style="341" customWidth="1"/>
    <col min="283" max="512" width="8.88671875" style="341"/>
    <col min="513" max="513" width="8.33203125" style="341" customWidth="1"/>
    <col min="514" max="514" width="29.77734375" style="341" customWidth="1"/>
    <col min="515" max="535" width="9.88671875" style="341" customWidth="1"/>
    <col min="536" max="536" width="10.33203125" style="341" customWidth="1"/>
    <col min="537" max="537" width="9.88671875" style="341" customWidth="1"/>
    <col min="538" max="538" width="10.21875" style="341" customWidth="1"/>
    <col min="539" max="768" width="8.88671875" style="341"/>
    <col min="769" max="769" width="8.33203125" style="341" customWidth="1"/>
    <col min="770" max="770" width="29.77734375" style="341" customWidth="1"/>
    <col min="771" max="791" width="9.88671875" style="341" customWidth="1"/>
    <col min="792" max="792" width="10.33203125" style="341" customWidth="1"/>
    <col min="793" max="793" width="9.88671875" style="341" customWidth="1"/>
    <col min="794" max="794" width="10.21875" style="341" customWidth="1"/>
    <col min="795" max="1024" width="8.88671875" style="341"/>
    <col min="1025" max="1025" width="8.33203125" style="341" customWidth="1"/>
    <col min="1026" max="1026" width="29.77734375" style="341" customWidth="1"/>
    <col min="1027" max="1047" width="9.88671875" style="341" customWidth="1"/>
    <col min="1048" max="1048" width="10.33203125" style="341" customWidth="1"/>
    <col min="1049" max="1049" width="9.88671875" style="341" customWidth="1"/>
    <col min="1050" max="1050" width="10.21875" style="341" customWidth="1"/>
    <col min="1051" max="1280" width="8.88671875" style="341"/>
    <col min="1281" max="1281" width="8.33203125" style="341" customWidth="1"/>
    <col min="1282" max="1282" width="29.77734375" style="341" customWidth="1"/>
    <col min="1283" max="1303" width="9.88671875" style="341" customWidth="1"/>
    <col min="1304" max="1304" width="10.33203125" style="341" customWidth="1"/>
    <col min="1305" max="1305" width="9.88671875" style="341" customWidth="1"/>
    <col min="1306" max="1306" width="10.21875" style="341" customWidth="1"/>
    <col min="1307" max="1536" width="8.88671875" style="341"/>
    <col min="1537" max="1537" width="8.33203125" style="341" customWidth="1"/>
    <col min="1538" max="1538" width="29.77734375" style="341" customWidth="1"/>
    <col min="1539" max="1559" width="9.88671875" style="341" customWidth="1"/>
    <col min="1560" max="1560" width="10.33203125" style="341" customWidth="1"/>
    <col min="1561" max="1561" width="9.88671875" style="341" customWidth="1"/>
    <col min="1562" max="1562" width="10.21875" style="341" customWidth="1"/>
    <col min="1563" max="1792" width="8.88671875" style="341"/>
    <col min="1793" max="1793" width="8.33203125" style="341" customWidth="1"/>
    <col min="1794" max="1794" width="29.77734375" style="341" customWidth="1"/>
    <col min="1795" max="1815" width="9.88671875" style="341" customWidth="1"/>
    <col min="1816" max="1816" width="10.33203125" style="341" customWidth="1"/>
    <col min="1817" max="1817" width="9.88671875" style="341" customWidth="1"/>
    <col min="1818" max="1818" width="10.21875" style="341" customWidth="1"/>
    <col min="1819" max="2048" width="8.88671875" style="341"/>
    <col min="2049" max="2049" width="8.33203125" style="341" customWidth="1"/>
    <col min="2050" max="2050" width="29.77734375" style="341" customWidth="1"/>
    <col min="2051" max="2071" width="9.88671875" style="341" customWidth="1"/>
    <col min="2072" max="2072" width="10.33203125" style="341" customWidth="1"/>
    <col min="2073" max="2073" width="9.88671875" style="341" customWidth="1"/>
    <col min="2074" max="2074" width="10.21875" style="341" customWidth="1"/>
    <col min="2075" max="2304" width="8.88671875" style="341"/>
    <col min="2305" max="2305" width="8.33203125" style="341" customWidth="1"/>
    <col min="2306" max="2306" width="29.77734375" style="341" customWidth="1"/>
    <col min="2307" max="2327" width="9.88671875" style="341" customWidth="1"/>
    <col min="2328" max="2328" width="10.33203125" style="341" customWidth="1"/>
    <col min="2329" max="2329" width="9.88671875" style="341" customWidth="1"/>
    <col min="2330" max="2330" width="10.21875" style="341" customWidth="1"/>
    <col min="2331" max="2560" width="8.88671875" style="341"/>
    <col min="2561" max="2561" width="8.33203125" style="341" customWidth="1"/>
    <col min="2562" max="2562" width="29.77734375" style="341" customWidth="1"/>
    <col min="2563" max="2583" width="9.88671875" style="341" customWidth="1"/>
    <col min="2584" max="2584" width="10.33203125" style="341" customWidth="1"/>
    <col min="2585" max="2585" width="9.88671875" style="341" customWidth="1"/>
    <col min="2586" max="2586" width="10.21875" style="341" customWidth="1"/>
    <col min="2587" max="2816" width="8.88671875" style="341"/>
    <col min="2817" max="2817" width="8.33203125" style="341" customWidth="1"/>
    <col min="2818" max="2818" width="29.77734375" style="341" customWidth="1"/>
    <col min="2819" max="2839" width="9.88671875" style="341" customWidth="1"/>
    <col min="2840" max="2840" width="10.33203125" style="341" customWidth="1"/>
    <col min="2841" max="2841" width="9.88671875" style="341" customWidth="1"/>
    <col min="2842" max="2842" width="10.21875" style="341" customWidth="1"/>
    <col min="2843" max="3072" width="8.88671875" style="341"/>
    <col min="3073" max="3073" width="8.33203125" style="341" customWidth="1"/>
    <col min="3074" max="3074" width="29.77734375" style="341" customWidth="1"/>
    <col min="3075" max="3095" width="9.88671875" style="341" customWidth="1"/>
    <col min="3096" max="3096" width="10.33203125" style="341" customWidth="1"/>
    <col min="3097" max="3097" width="9.88671875" style="341" customWidth="1"/>
    <col min="3098" max="3098" width="10.21875" style="341" customWidth="1"/>
    <col min="3099" max="3328" width="8.88671875" style="341"/>
    <col min="3329" max="3329" width="8.33203125" style="341" customWidth="1"/>
    <col min="3330" max="3330" width="29.77734375" style="341" customWidth="1"/>
    <col min="3331" max="3351" width="9.88671875" style="341" customWidth="1"/>
    <col min="3352" max="3352" width="10.33203125" style="341" customWidth="1"/>
    <col min="3353" max="3353" width="9.88671875" style="341" customWidth="1"/>
    <col min="3354" max="3354" width="10.21875" style="341" customWidth="1"/>
    <col min="3355" max="3584" width="8.88671875" style="341"/>
    <col min="3585" max="3585" width="8.33203125" style="341" customWidth="1"/>
    <col min="3586" max="3586" width="29.77734375" style="341" customWidth="1"/>
    <col min="3587" max="3607" width="9.88671875" style="341" customWidth="1"/>
    <col min="3608" max="3608" width="10.33203125" style="341" customWidth="1"/>
    <col min="3609" max="3609" width="9.88671875" style="341" customWidth="1"/>
    <col min="3610" max="3610" width="10.21875" style="341" customWidth="1"/>
    <col min="3611" max="3840" width="8.88671875" style="341"/>
    <col min="3841" max="3841" width="8.33203125" style="341" customWidth="1"/>
    <col min="3842" max="3842" width="29.77734375" style="341" customWidth="1"/>
    <col min="3843" max="3863" width="9.88671875" style="341" customWidth="1"/>
    <col min="3864" max="3864" width="10.33203125" style="341" customWidth="1"/>
    <col min="3865" max="3865" width="9.88671875" style="341" customWidth="1"/>
    <col min="3866" max="3866" width="10.21875" style="341" customWidth="1"/>
    <col min="3867" max="4096" width="8.88671875" style="341"/>
    <col min="4097" max="4097" width="8.33203125" style="341" customWidth="1"/>
    <col min="4098" max="4098" width="29.77734375" style="341" customWidth="1"/>
    <col min="4099" max="4119" width="9.88671875" style="341" customWidth="1"/>
    <col min="4120" max="4120" width="10.33203125" style="341" customWidth="1"/>
    <col min="4121" max="4121" width="9.88671875" style="341" customWidth="1"/>
    <col min="4122" max="4122" width="10.21875" style="341" customWidth="1"/>
    <col min="4123" max="4352" width="8.88671875" style="341"/>
    <col min="4353" max="4353" width="8.33203125" style="341" customWidth="1"/>
    <col min="4354" max="4354" width="29.77734375" style="341" customWidth="1"/>
    <col min="4355" max="4375" width="9.88671875" style="341" customWidth="1"/>
    <col min="4376" max="4376" width="10.33203125" style="341" customWidth="1"/>
    <col min="4377" max="4377" width="9.88671875" style="341" customWidth="1"/>
    <col min="4378" max="4378" width="10.21875" style="341" customWidth="1"/>
    <col min="4379" max="4608" width="8.88671875" style="341"/>
    <col min="4609" max="4609" width="8.33203125" style="341" customWidth="1"/>
    <col min="4610" max="4610" width="29.77734375" style="341" customWidth="1"/>
    <col min="4611" max="4631" width="9.88671875" style="341" customWidth="1"/>
    <col min="4632" max="4632" width="10.33203125" style="341" customWidth="1"/>
    <col min="4633" max="4633" width="9.88671875" style="341" customWidth="1"/>
    <col min="4634" max="4634" width="10.21875" style="341" customWidth="1"/>
    <col min="4635" max="4864" width="8.88671875" style="341"/>
    <col min="4865" max="4865" width="8.33203125" style="341" customWidth="1"/>
    <col min="4866" max="4866" width="29.77734375" style="341" customWidth="1"/>
    <col min="4867" max="4887" width="9.88671875" style="341" customWidth="1"/>
    <col min="4888" max="4888" width="10.33203125" style="341" customWidth="1"/>
    <col min="4889" max="4889" width="9.88671875" style="341" customWidth="1"/>
    <col min="4890" max="4890" width="10.21875" style="341" customWidth="1"/>
    <col min="4891" max="5120" width="8.88671875" style="341"/>
    <col min="5121" max="5121" width="8.33203125" style="341" customWidth="1"/>
    <col min="5122" max="5122" width="29.77734375" style="341" customWidth="1"/>
    <col min="5123" max="5143" width="9.88671875" style="341" customWidth="1"/>
    <col min="5144" max="5144" width="10.33203125" style="341" customWidth="1"/>
    <col min="5145" max="5145" width="9.88671875" style="341" customWidth="1"/>
    <col min="5146" max="5146" width="10.21875" style="341" customWidth="1"/>
    <col min="5147" max="5376" width="8.88671875" style="341"/>
    <col min="5377" max="5377" width="8.33203125" style="341" customWidth="1"/>
    <col min="5378" max="5378" width="29.77734375" style="341" customWidth="1"/>
    <col min="5379" max="5399" width="9.88671875" style="341" customWidth="1"/>
    <col min="5400" max="5400" width="10.33203125" style="341" customWidth="1"/>
    <col min="5401" max="5401" width="9.88671875" style="341" customWidth="1"/>
    <col min="5402" max="5402" width="10.21875" style="341" customWidth="1"/>
    <col min="5403" max="5632" width="8.88671875" style="341"/>
    <col min="5633" max="5633" width="8.33203125" style="341" customWidth="1"/>
    <col min="5634" max="5634" width="29.77734375" style="341" customWidth="1"/>
    <col min="5635" max="5655" width="9.88671875" style="341" customWidth="1"/>
    <col min="5656" max="5656" width="10.33203125" style="341" customWidth="1"/>
    <col min="5657" max="5657" width="9.88671875" style="341" customWidth="1"/>
    <col min="5658" max="5658" width="10.21875" style="341" customWidth="1"/>
    <col min="5659" max="5888" width="8.88671875" style="341"/>
    <col min="5889" max="5889" width="8.33203125" style="341" customWidth="1"/>
    <col min="5890" max="5890" width="29.77734375" style="341" customWidth="1"/>
    <col min="5891" max="5911" width="9.88671875" style="341" customWidth="1"/>
    <col min="5912" max="5912" width="10.33203125" style="341" customWidth="1"/>
    <col min="5913" max="5913" width="9.88671875" style="341" customWidth="1"/>
    <col min="5914" max="5914" width="10.21875" style="341" customWidth="1"/>
    <col min="5915" max="6144" width="8.88671875" style="341"/>
    <col min="6145" max="6145" width="8.33203125" style="341" customWidth="1"/>
    <col min="6146" max="6146" width="29.77734375" style="341" customWidth="1"/>
    <col min="6147" max="6167" width="9.88671875" style="341" customWidth="1"/>
    <col min="6168" max="6168" width="10.33203125" style="341" customWidth="1"/>
    <col min="6169" max="6169" width="9.88671875" style="341" customWidth="1"/>
    <col min="6170" max="6170" width="10.21875" style="341" customWidth="1"/>
    <col min="6171" max="6400" width="8.88671875" style="341"/>
    <col min="6401" max="6401" width="8.33203125" style="341" customWidth="1"/>
    <col min="6402" max="6402" width="29.77734375" style="341" customWidth="1"/>
    <col min="6403" max="6423" width="9.88671875" style="341" customWidth="1"/>
    <col min="6424" max="6424" width="10.33203125" style="341" customWidth="1"/>
    <col min="6425" max="6425" width="9.88671875" style="341" customWidth="1"/>
    <col min="6426" max="6426" width="10.21875" style="341" customWidth="1"/>
    <col min="6427" max="6656" width="8.88671875" style="341"/>
    <col min="6657" max="6657" width="8.33203125" style="341" customWidth="1"/>
    <col min="6658" max="6658" width="29.77734375" style="341" customWidth="1"/>
    <col min="6659" max="6679" width="9.88671875" style="341" customWidth="1"/>
    <col min="6680" max="6680" width="10.33203125" style="341" customWidth="1"/>
    <col min="6681" max="6681" width="9.88671875" style="341" customWidth="1"/>
    <col min="6682" max="6682" width="10.21875" style="341" customWidth="1"/>
    <col min="6683" max="6912" width="8.88671875" style="341"/>
    <col min="6913" max="6913" width="8.33203125" style="341" customWidth="1"/>
    <col min="6914" max="6914" width="29.77734375" style="341" customWidth="1"/>
    <col min="6915" max="6935" width="9.88671875" style="341" customWidth="1"/>
    <col min="6936" max="6936" width="10.33203125" style="341" customWidth="1"/>
    <col min="6937" max="6937" width="9.88671875" style="341" customWidth="1"/>
    <col min="6938" max="6938" width="10.21875" style="341" customWidth="1"/>
    <col min="6939" max="7168" width="8.88671875" style="341"/>
    <col min="7169" max="7169" width="8.33203125" style="341" customWidth="1"/>
    <col min="7170" max="7170" width="29.77734375" style="341" customWidth="1"/>
    <col min="7171" max="7191" width="9.88671875" style="341" customWidth="1"/>
    <col min="7192" max="7192" width="10.33203125" style="341" customWidth="1"/>
    <col min="7193" max="7193" width="9.88671875" style="341" customWidth="1"/>
    <col min="7194" max="7194" width="10.21875" style="341" customWidth="1"/>
    <col min="7195" max="7424" width="8.88671875" style="341"/>
    <col min="7425" max="7425" width="8.33203125" style="341" customWidth="1"/>
    <col min="7426" max="7426" width="29.77734375" style="341" customWidth="1"/>
    <col min="7427" max="7447" width="9.88671875" style="341" customWidth="1"/>
    <col min="7448" max="7448" width="10.33203125" style="341" customWidth="1"/>
    <col min="7449" max="7449" width="9.88671875" style="341" customWidth="1"/>
    <col min="7450" max="7450" width="10.21875" style="341" customWidth="1"/>
    <col min="7451" max="7680" width="8.88671875" style="341"/>
    <col min="7681" max="7681" width="8.33203125" style="341" customWidth="1"/>
    <col min="7682" max="7682" width="29.77734375" style="341" customWidth="1"/>
    <col min="7683" max="7703" width="9.88671875" style="341" customWidth="1"/>
    <col min="7704" max="7704" width="10.33203125" style="341" customWidth="1"/>
    <col min="7705" max="7705" width="9.88671875" style="341" customWidth="1"/>
    <col min="7706" max="7706" width="10.21875" style="341" customWidth="1"/>
    <col min="7707" max="7936" width="8.88671875" style="341"/>
    <col min="7937" max="7937" width="8.33203125" style="341" customWidth="1"/>
    <col min="7938" max="7938" width="29.77734375" style="341" customWidth="1"/>
    <col min="7939" max="7959" width="9.88671875" style="341" customWidth="1"/>
    <col min="7960" max="7960" width="10.33203125" style="341" customWidth="1"/>
    <col min="7961" max="7961" width="9.88671875" style="341" customWidth="1"/>
    <col min="7962" max="7962" width="10.21875" style="341" customWidth="1"/>
    <col min="7963" max="8192" width="8.88671875" style="341"/>
    <col min="8193" max="8193" width="8.33203125" style="341" customWidth="1"/>
    <col min="8194" max="8194" width="29.77734375" style="341" customWidth="1"/>
    <col min="8195" max="8215" width="9.88671875" style="341" customWidth="1"/>
    <col min="8216" max="8216" width="10.33203125" style="341" customWidth="1"/>
    <col min="8217" max="8217" width="9.88671875" style="341" customWidth="1"/>
    <col min="8218" max="8218" width="10.21875" style="341" customWidth="1"/>
    <col min="8219" max="8448" width="8.88671875" style="341"/>
    <col min="8449" max="8449" width="8.33203125" style="341" customWidth="1"/>
    <col min="8450" max="8450" width="29.77734375" style="341" customWidth="1"/>
    <col min="8451" max="8471" width="9.88671875" style="341" customWidth="1"/>
    <col min="8472" max="8472" width="10.33203125" style="341" customWidth="1"/>
    <col min="8473" max="8473" width="9.88671875" style="341" customWidth="1"/>
    <col min="8474" max="8474" width="10.21875" style="341" customWidth="1"/>
    <col min="8475" max="8704" width="8.88671875" style="341"/>
    <col min="8705" max="8705" width="8.33203125" style="341" customWidth="1"/>
    <col min="8706" max="8706" width="29.77734375" style="341" customWidth="1"/>
    <col min="8707" max="8727" width="9.88671875" style="341" customWidth="1"/>
    <col min="8728" max="8728" width="10.33203125" style="341" customWidth="1"/>
    <col min="8729" max="8729" width="9.88671875" style="341" customWidth="1"/>
    <col min="8730" max="8730" width="10.21875" style="341" customWidth="1"/>
    <col min="8731" max="8960" width="8.88671875" style="341"/>
    <col min="8961" max="8961" width="8.33203125" style="341" customWidth="1"/>
    <col min="8962" max="8962" width="29.77734375" style="341" customWidth="1"/>
    <col min="8963" max="8983" width="9.88671875" style="341" customWidth="1"/>
    <col min="8984" max="8984" width="10.33203125" style="341" customWidth="1"/>
    <col min="8985" max="8985" width="9.88671875" style="341" customWidth="1"/>
    <col min="8986" max="8986" width="10.21875" style="341" customWidth="1"/>
    <col min="8987" max="9216" width="8.88671875" style="341"/>
    <col min="9217" max="9217" width="8.33203125" style="341" customWidth="1"/>
    <col min="9218" max="9218" width="29.77734375" style="341" customWidth="1"/>
    <col min="9219" max="9239" width="9.88671875" style="341" customWidth="1"/>
    <col min="9240" max="9240" width="10.33203125" style="341" customWidth="1"/>
    <col min="9241" max="9241" width="9.88671875" style="341" customWidth="1"/>
    <col min="9242" max="9242" width="10.21875" style="341" customWidth="1"/>
    <col min="9243" max="9472" width="8.88671875" style="341"/>
    <col min="9473" max="9473" width="8.33203125" style="341" customWidth="1"/>
    <col min="9474" max="9474" width="29.77734375" style="341" customWidth="1"/>
    <col min="9475" max="9495" width="9.88671875" style="341" customWidth="1"/>
    <col min="9496" max="9496" width="10.33203125" style="341" customWidth="1"/>
    <col min="9497" max="9497" width="9.88671875" style="341" customWidth="1"/>
    <col min="9498" max="9498" width="10.21875" style="341" customWidth="1"/>
    <col min="9499" max="9728" width="8.88671875" style="341"/>
    <col min="9729" max="9729" width="8.33203125" style="341" customWidth="1"/>
    <col min="9730" max="9730" width="29.77734375" style="341" customWidth="1"/>
    <col min="9731" max="9751" width="9.88671875" style="341" customWidth="1"/>
    <col min="9752" max="9752" width="10.33203125" style="341" customWidth="1"/>
    <col min="9753" max="9753" width="9.88671875" style="341" customWidth="1"/>
    <col min="9754" max="9754" width="10.21875" style="341" customWidth="1"/>
    <col min="9755" max="9984" width="8.88671875" style="341"/>
    <col min="9985" max="9985" width="8.33203125" style="341" customWidth="1"/>
    <col min="9986" max="9986" width="29.77734375" style="341" customWidth="1"/>
    <col min="9987" max="10007" width="9.88671875" style="341" customWidth="1"/>
    <col min="10008" max="10008" width="10.33203125" style="341" customWidth="1"/>
    <col min="10009" max="10009" width="9.88671875" style="341" customWidth="1"/>
    <col min="10010" max="10010" width="10.21875" style="341" customWidth="1"/>
    <col min="10011" max="10240" width="8.88671875" style="341"/>
    <col min="10241" max="10241" width="8.33203125" style="341" customWidth="1"/>
    <col min="10242" max="10242" width="29.77734375" style="341" customWidth="1"/>
    <col min="10243" max="10263" width="9.88671875" style="341" customWidth="1"/>
    <col min="10264" max="10264" width="10.33203125" style="341" customWidth="1"/>
    <col min="10265" max="10265" width="9.88671875" style="341" customWidth="1"/>
    <col min="10266" max="10266" width="10.21875" style="341" customWidth="1"/>
    <col min="10267" max="10496" width="8.88671875" style="341"/>
    <col min="10497" max="10497" width="8.33203125" style="341" customWidth="1"/>
    <col min="10498" max="10498" width="29.77734375" style="341" customWidth="1"/>
    <col min="10499" max="10519" width="9.88671875" style="341" customWidth="1"/>
    <col min="10520" max="10520" width="10.33203125" style="341" customWidth="1"/>
    <col min="10521" max="10521" width="9.88671875" style="341" customWidth="1"/>
    <col min="10522" max="10522" width="10.21875" style="341" customWidth="1"/>
    <col min="10523" max="10752" width="8.88671875" style="341"/>
    <col min="10753" max="10753" width="8.33203125" style="341" customWidth="1"/>
    <col min="10754" max="10754" width="29.77734375" style="341" customWidth="1"/>
    <col min="10755" max="10775" width="9.88671875" style="341" customWidth="1"/>
    <col min="10776" max="10776" width="10.33203125" style="341" customWidth="1"/>
    <col min="10777" max="10777" width="9.88671875" style="341" customWidth="1"/>
    <col min="10778" max="10778" width="10.21875" style="341" customWidth="1"/>
    <col min="10779" max="11008" width="8.88671875" style="341"/>
    <col min="11009" max="11009" width="8.33203125" style="341" customWidth="1"/>
    <col min="11010" max="11010" width="29.77734375" style="341" customWidth="1"/>
    <col min="11011" max="11031" width="9.88671875" style="341" customWidth="1"/>
    <col min="11032" max="11032" width="10.33203125" style="341" customWidth="1"/>
    <col min="11033" max="11033" width="9.88671875" style="341" customWidth="1"/>
    <col min="11034" max="11034" width="10.21875" style="341" customWidth="1"/>
    <col min="11035" max="11264" width="8.88671875" style="341"/>
    <col min="11265" max="11265" width="8.33203125" style="341" customWidth="1"/>
    <col min="11266" max="11266" width="29.77734375" style="341" customWidth="1"/>
    <col min="11267" max="11287" width="9.88671875" style="341" customWidth="1"/>
    <col min="11288" max="11288" width="10.33203125" style="341" customWidth="1"/>
    <col min="11289" max="11289" width="9.88671875" style="341" customWidth="1"/>
    <col min="11290" max="11290" width="10.21875" style="341" customWidth="1"/>
    <col min="11291" max="11520" width="8.88671875" style="341"/>
    <col min="11521" max="11521" width="8.33203125" style="341" customWidth="1"/>
    <col min="11522" max="11522" width="29.77734375" style="341" customWidth="1"/>
    <col min="11523" max="11543" width="9.88671875" style="341" customWidth="1"/>
    <col min="11544" max="11544" width="10.33203125" style="341" customWidth="1"/>
    <col min="11545" max="11545" width="9.88671875" style="341" customWidth="1"/>
    <col min="11546" max="11546" width="10.21875" style="341" customWidth="1"/>
    <col min="11547" max="11776" width="8.88671875" style="341"/>
    <col min="11777" max="11777" width="8.33203125" style="341" customWidth="1"/>
    <col min="11778" max="11778" width="29.77734375" style="341" customWidth="1"/>
    <col min="11779" max="11799" width="9.88671875" style="341" customWidth="1"/>
    <col min="11800" max="11800" width="10.33203125" style="341" customWidth="1"/>
    <col min="11801" max="11801" width="9.88671875" style="341" customWidth="1"/>
    <col min="11802" max="11802" width="10.21875" style="341" customWidth="1"/>
    <col min="11803" max="12032" width="8.88671875" style="341"/>
    <col min="12033" max="12033" width="8.33203125" style="341" customWidth="1"/>
    <col min="12034" max="12034" width="29.77734375" style="341" customWidth="1"/>
    <col min="12035" max="12055" width="9.88671875" style="341" customWidth="1"/>
    <col min="12056" max="12056" width="10.33203125" style="341" customWidth="1"/>
    <col min="12057" max="12057" width="9.88671875" style="341" customWidth="1"/>
    <col min="12058" max="12058" width="10.21875" style="341" customWidth="1"/>
    <col min="12059" max="12288" width="8.88671875" style="341"/>
    <col min="12289" max="12289" width="8.33203125" style="341" customWidth="1"/>
    <col min="12290" max="12290" width="29.77734375" style="341" customWidth="1"/>
    <col min="12291" max="12311" width="9.88671875" style="341" customWidth="1"/>
    <col min="12312" max="12312" width="10.33203125" style="341" customWidth="1"/>
    <col min="12313" max="12313" width="9.88671875" style="341" customWidth="1"/>
    <col min="12314" max="12314" width="10.21875" style="341" customWidth="1"/>
    <col min="12315" max="12544" width="8.88671875" style="341"/>
    <col min="12545" max="12545" width="8.33203125" style="341" customWidth="1"/>
    <col min="12546" max="12546" width="29.77734375" style="341" customWidth="1"/>
    <col min="12547" max="12567" width="9.88671875" style="341" customWidth="1"/>
    <col min="12568" max="12568" width="10.33203125" style="341" customWidth="1"/>
    <col min="12569" max="12569" width="9.88671875" style="341" customWidth="1"/>
    <col min="12570" max="12570" width="10.21875" style="341" customWidth="1"/>
    <col min="12571" max="12800" width="8.88671875" style="341"/>
    <col min="12801" max="12801" width="8.33203125" style="341" customWidth="1"/>
    <col min="12802" max="12802" width="29.77734375" style="341" customWidth="1"/>
    <col min="12803" max="12823" width="9.88671875" style="341" customWidth="1"/>
    <col min="12824" max="12824" width="10.33203125" style="341" customWidth="1"/>
    <col min="12825" max="12825" width="9.88671875" style="341" customWidth="1"/>
    <col min="12826" max="12826" width="10.21875" style="341" customWidth="1"/>
    <col min="12827" max="13056" width="8.88671875" style="341"/>
    <col min="13057" max="13057" width="8.33203125" style="341" customWidth="1"/>
    <col min="13058" max="13058" width="29.77734375" style="341" customWidth="1"/>
    <col min="13059" max="13079" width="9.88671875" style="341" customWidth="1"/>
    <col min="13080" max="13080" width="10.33203125" style="341" customWidth="1"/>
    <col min="13081" max="13081" width="9.88671875" style="341" customWidth="1"/>
    <col min="13082" max="13082" width="10.21875" style="341" customWidth="1"/>
    <col min="13083" max="13312" width="8.88671875" style="341"/>
    <col min="13313" max="13313" width="8.33203125" style="341" customWidth="1"/>
    <col min="13314" max="13314" width="29.77734375" style="341" customWidth="1"/>
    <col min="13315" max="13335" width="9.88671875" style="341" customWidth="1"/>
    <col min="13336" max="13336" width="10.33203125" style="341" customWidth="1"/>
    <col min="13337" max="13337" width="9.88671875" style="341" customWidth="1"/>
    <col min="13338" max="13338" width="10.21875" style="341" customWidth="1"/>
    <col min="13339" max="13568" width="8.88671875" style="341"/>
    <col min="13569" max="13569" width="8.33203125" style="341" customWidth="1"/>
    <col min="13570" max="13570" width="29.77734375" style="341" customWidth="1"/>
    <col min="13571" max="13591" width="9.88671875" style="341" customWidth="1"/>
    <col min="13592" max="13592" width="10.33203125" style="341" customWidth="1"/>
    <col min="13593" max="13593" width="9.88671875" style="341" customWidth="1"/>
    <col min="13594" max="13594" width="10.21875" style="341" customWidth="1"/>
    <col min="13595" max="13824" width="8.88671875" style="341"/>
    <col min="13825" max="13825" width="8.33203125" style="341" customWidth="1"/>
    <col min="13826" max="13826" width="29.77734375" style="341" customWidth="1"/>
    <col min="13827" max="13847" width="9.88671875" style="341" customWidth="1"/>
    <col min="13848" max="13848" width="10.33203125" style="341" customWidth="1"/>
    <col min="13849" max="13849" width="9.88671875" style="341" customWidth="1"/>
    <col min="13850" max="13850" width="10.21875" style="341" customWidth="1"/>
    <col min="13851" max="14080" width="8.88671875" style="341"/>
    <col min="14081" max="14081" width="8.33203125" style="341" customWidth="1"/>
    <col min="14082" max="14082" width="29.77734375" style="341" customWidth="1"/>
    <col min="14083" max="14103" width="9.88671875" style="341" customWidth="1"/>
    <col min="14104" max="14104" width="10.33203125" style="341" customWidth="1"/>
    <col min="14105" max="14105" width="9.88671875" style="341" customWidth="1"/>
    <col min="14106" max="14106" width="10.21875" style="341" customWidth="1"/>
    <col min="14107" max="14336" width="8.88671875" style="341"/>
    <col min="14337" max="14337" width="8.33203125" style="341" customWidth="1"/>
    <col min="14338" max="14338" width="29.77734375" style="341" customWidth="1"/>
    <col min="14339" max="14359" width="9.88671875" style="341" customWidth="1"/>
    <col min="14360" max="14360" width="10.33203125" style="341" customWidth="1"/>
    <col min="14361" max="14361" width="9.88671875" style="341" customWidth="1"/>
    <col min="14362" max="14362" width="10.21875" style="341" customWidth="1"/>
    <col min="14363" max="14592" width="8.88671875" style="341"/>
    <col min="14593" max="14593" width="8.33203125" style="341" customWidth="1"/>
    <col min="14594" max="14594" width="29.77734375" style="341" customWidth="1"/>
    <col min="14595" max="14615" width="9.88671875" style="341" customWidth="1"/>
    <col min="14616" max="14616" width="10.33203125" style="341" customWidth="1"/>
    <col min="14617" max="14617" width="9.88671875" style="341" customWidth="1"/>
    <col min="14618" max="14618" width="10.21875" style="341" customWidth="1"/>
    <col min="14619" max="14848" width="8.88671875" style="341"/>
    <col min="14849" max="14849" width="8.33203125" style="341" customWidth="1"/>
    <col min="14850" max="14850" width="29.77734375" style="341" customWidth="1"/>
    <col min="14851" max="14871" width="9.88671875" style="341" customWidth="1"/>
    <col min="14872" max="14872" width="10.33203125" style="341" customWidth="1"/>
    <col min="14873" max="14873" width="9.88671875" style="341" customWidth="1"/>
    <col min="14874" max="14874" width="10.21875" style="341" customWidth="1"/>
    <col min="14875" max="15104" width="8.88671875" style="341"/>
    <col min="15105" max="15105" width="8.33203125" style="341" customWidth="1"/>
    <col min="15106" max="15106" width="29.77734375" style="341" customWidth="1"/>
    <col min="15107" max="15127" width="9.88671875" style="341" customWidth="1"/>
    <col min="15128" max="15128" width="10.33203125" style="341" customWidth="1"/>
    <col min="15129" max="15129" width="9.88671875" style="341" customWidth="1"/>
    <col min="15130" max="15130" width="10.21875" style="341" customWidth="1"/>
    <col min="15131" max="15360" width="8.88671875" style="341"/>
    <col min="15361" max="15361" width="8.33203125" style="341" customWidth="1"/>
    <col min="15362" max="15362" width="29.77734375" style="341" customWidth="1"/>
    <col min="15363" max="15383" width="9.88671875" style="341" customWidth="1"/>
    <col min="15384" max="15384" width="10.33203125" style="341" customWidth="1"/>
    <col min="15385" max="15385" width="9.88671875" style="341" customWidth="1"/>
    <col min="15386" max="15386" width="10.21875" style="341" customWidth="1"/>
    <col min="15387" max="15616" width="8.88671875" style="341"/>
    <col min="15617" max="15617" width="8.33203125" style="341" customWidth="1"/>
    <col min="15618" max="15618" width="29.77734375" style="341" customWidth="1"/>
    <col min="15619" max="15639" width="9.88671875" style="341" customWidth="1"/>
    <col min="15640" max="15640" width="10.33203125" style="341" customWidth="1"/>
    <col min="15641" max="15641" width="9.88671875" style="341" customWidth="1"/>
    <col min="15642" max="15642" width="10.21875" style="341" customWidth="1"/>
    <col min="15643" max="15872" width="8.88671875" style="341"/>
    <col min="15873" max="15873" width="8.33203125" style="341" customWidth="1"/>
    <col min="15874" max="15874" width="29.77734375" style="341" customWidth="1"/>
    <col min="15875" max="15895" width="9.88671875" style="341" customWidth="1"/>
    <col min="15896" max="15896" width="10.33203125" style="341" customWidth="1"/>
    <col min="15897" max="15897" width="9.88671875" style="341" customWidth="1"/>
    <col min="15898" max="15898" width="10.21875" style="341" customWidth="1"/>
    <col min="15899" max="16128" width="8.88671875" style="341"/>
    <col min="16129" max="16129" width="8.33203125" style="341" customWidth="1"/>
    <col min="16130" max="16130" width="29.77734375" style="341" customWidth="1"/>
    <col min="16131" max="16151" width="9.88671875" style="341" customWidth="1"/>
    <col min="16152" max="16152" width="10.33203125" style="341" customWidth="1"/>
    <col min="16153" max="16153" width="9.88671875" style="341" customWidth="1"/>
    <col min="16154" max="16154" width="10.21875" style="341" customWidth="1"/>
    <col min="16155" max="16384" width="8.88671875" style="341"/>
  </cols>
  <sheetData>
    <row r="1" spans="1:26" ht="21" customHeight="1">
      <c r="A1" s="242"/>
      <c r="B1" s="353" t="s">
        <v>788</v>
      </c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43"/>
      <c r="Y1" s="343"/>
      <c r="Z1" s="343"/>
    </row>
    <row r="2" spans="1:26" ht="21" customHeight="1">
      <c r="B2" s="354" t="s">
        <v>800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41"/>
      <c r="Y2" s="341"/>
      <c r="Z2" s="341"/>
    </row>
    <row r="3" spans="1:26" ht="18" customHeight="1">
      <c r="B3" s="355" t="s">
        <v>811</v>
      </c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42"/>
      <c r="Y3" s="342"/>
      <c r="Z3" s="342"/>
    </row>
    <row r="4" spans="1:26" ht="20.25" customHeight="1"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9"/>
      <c r="U4" s="249"/>
      <c r="V4" s="249"/>
      <c r="W4" s="250" t="s">
        <v>0</v>
      </c>
      <c r="X4" s="342"/>
      <c r="Y4" s="342"/>
      <c r="Z4" s="342"/>
    </row>
    <row r="5" spans="1:26" ht="12" customHeight="1">
      <c r="B5" s="356" t="s">
        <v>802</v>
      </c>
      <c r="C5" s="357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341"/>
      <c r="Y5" s="341"/>
      <c r="Z5" s="341"/>
    </row>
    <row r="6" spans="1:26" ht="9" customHeight="1">
      <c r="B6" s="356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341"/>
      <c r="Y6" s="341"/>
      <c r="Z6" s="341"/>
    </row>
    <row r="7" spans="1:26" ht="11.25" hidden="1" customHeight="1">
      <c r="B7" s="356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341"/>
      <c r="Y7" s="341"/>
      <c r="Z7" s="341"/>
    </row>
    <row r="8" spans="1:26" ht="12" customHeight="1">
      <c r="B8" s="356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341"/>
      <c r="Y8" s="341"/>
      <c r="Z8" s="341"/>
    </row>
    <row r="9" spans="1:26" ht="6" customHeight="1">
      <c r="B9" s="356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341"/>
      <c r="Y9" s="341"/>
      <c r="Z9" s="341"/>
    </row>
    <row r="10" spans="1:26" ht="49.95" customHeight="1">
      <c r="B10" s="356"/>
      <c r="C10" s="339" t="s">
        <v>749</v>
      </c>
      <c r="D10" s="339" t="s">
        <v>2</v>
      </c>
      <c r="E10" s="340" t="s">
        <v>750</v>
      </c>
      <c r="F10" s="339" t="s">
        <v>3</v>
      </c>
      <c r="G10" s="340" t="s">
        <v>750</v>
      </c>
      <c r="H10" s="339" t="s">
        <v>2</v>
      </c>
      <c r="I10" s="340" t="s">
        <v>750</v>
      </c>
      <c r="J10" s="339" t="s">
        <v>3</v>
      </c>
      <c r="K10" s="340" t="s">
        <v>750</v>
      </c>
      <c r="L10" s="339" t="s">
        <v>2</v>
      </c>
      <c r="M10" s="340" t="s">
        <v>750</v>
      </c>
      <c r="N10" s="339" t="s">
        <v>3</v>
      </c>
      <c r="O10" s="340" t="s">
        <v>750</v>
      </c>
      <c r="P10" s="339" t="s">
        <v>2</v>
      </c>
      <c r="Q10" s="340" t="s">
        <v>750</v>
      </c>
      <c r="R10" s="339" t="s">
        <v>3</v>
      </c>
      <c r="S10" s="340" t="s">
        <v>750</v>
      </c>
      <c r="T10" s="339" t="s">
        <v>2</v>
      </c>
      <c r="U10" s="340" t="s">
        <v>750</v>
      </c>
      <c r="V10" s="339" t="s">
        <v>3</v>
      </c>
      <c r="W10" s="340" t="s">
        <v>750</v>
      </c>
      <c r="X10" s="341"/>
      <c r="Y10" s="341"/>
      <c r="Z10" s="341"/>
    </row>
    <row r="11" spans="1:26" ht="18.75" customHeight="1">
      <c r="B11" s="329" t="s">
        <v>769</v>
      </c>
      <c r="C11" s="267">
        <f>SUM(C12,C22)</f>
        <v>9188</v>
      </c>
      <c r="D11" s="267">
        <f>SUM(D12,D22)</f>
        <v>2624</v>
      </c>
      <c r="E11" s="268">
        <f>IF(D11=0,"-",D11/(D11+F11))</f>
        <v>0.28558989986939487</v>
      </c>
      <c r="F11" s="267">
        <f>SUM(F12,F22)</f>
        <v>6564</v>
      </c>
      <c r="G11" s="268">
        <f>IF(F11=0,"-",F11/(F11+D11))</f>
        <v>0.71441010013060513</v>
      </c>
      <c r="H11" s="267">
        <f>SUM(H12,H22)</f>
        <v>112</v>
      </c>
      <c r="I11" s="268">
        <f>IF(H11=0,"-",H11/(H11+J11))</f>
        <v>0.38620689655172413</v>
      </c>
      <c r="J11" s="267">
        <f>SUM(J12,J22)</f>
        <v>178</v>
      </c>
      <c r="K11" s="268">
        <f>IF(J11=0,"-",J11/(J11+H11))</f>
        <v>0.61379310344827587</v>
      </c>
      <c r="L11" s="267">
        <f>SUM(L12,L22)</f>
        <v>2132</v>
      </c>
      <c r="M11" s="268">
        <f>IF(L11=0,"-",L11/(L11+N11))</f>
        <v>0.28366152208621609</v>
      </c>
      <c r="N11" s="267">
        <f>SUM(N12,N22)</f>
        <v>5384</v>
      </c>
      <c r="O11" s="268">
        <f>IF(N11=0,"-",N11/(N11+L11))</f>
        <v>0.71633847791378391</v>
      </c>
      <c r="P11" s="267">
        <f>SUM(P12,P22)</f>
        <v>380</v>
      </c>
      <c r="Q11" s="268">
        <f t="shared" ref="Q11:Q49" si="0">IF(P11=0,"-",P11/(P11+R11))</f>
        <v>0.27516292541636495</v>
      </c>
      <c r="R11" s="267">
        <f>SUM(R12,R22)</f>
        <v>1001</v>
      </c>
      <c r="S11" s="268">
        <f>IF(R11=0,"-",R11/(R11+P11))</f>
        <v>0.724837074583635</v>
      </c>
      <c r="T11" s="267">
        <f>SUM(T12,T22)</f>
        <v>0</v>
      </c>
      <c r="U11" s="268" t="str">
        <f>IF(T11=0,"-",T11/(T11+V11))</f>
        <v>-</v>
      </c>
      <c r="V11" s="267">
        <f>SUM(V12,V22)</f>
        <v>1</v>
      </c>
      <c r="W11" s="268">
        <f>IF(V11=0,"-",V11/(V11+T11))</f>
        <v>1</v>
      </c>
      <c r="X11" s="341"/>
      <c r="Y11" s="341"/>
      <c r="Z11" s="341"/>
    </row>
    <row r="12" spans="1:26" s="234" customFormat="1" ht="18.75" customHeight="1">
      <c r="B12" s="214" t="s">
        <v>47</v>
      </c>
      <c r="C12" s="215">
        <f t="shared" ref="C12:C39" si="1">SUM(D12,F12)</f>
        <v>3623</v>
      </c>
      <c r="D12" s="215">
        <f>SUM(H12,L12,P12,T12)</f>
        <v>1027</v>
      </c>
      <c r="E12" s="216">
        <f t="shared" ref="E12:E39" si="2">IF(D12=0,"-",D12/(D12+F12))</f>
        <v>0.28346674027049407</v>
      </c>
      <c r="F12" s="215">
        <f t="shared" ref="F12:F31" si="3">SUM(J12,N12,R12,V12)</f>
        <v>2596</v>
      </c>
      <c r="G12" s="216">
        <f t="shared" ref="G12:G39" si="4">IF(F12=0,"-",F12/(F12+D12))</f>
        <v>0.71653325972950599</v>
      </c>
      <c r="H12" s="215">
        <f>SUM(H13+H17+H21)</f>
        <v>79</v>
      </c>
      <c r="I12" s="216">
        <f t="shared" ref="I12:I39" si="5">IF(H12=0,"-",H12/(H12+J12))</f>
        <v>0.36744186046511629</v>
      </c>
      <c r="J12" s="215">
        <f>SUM(J13+J17+J21)</f>
        <v>136</v>
      </c>
      <c r="K12" s="216">
        <f t="shared" ref="K12:K31" si="6">IF(J12=0,"-",J12/(J12+H12))</f>
        <v>0.63255813953488371</v>
      </c>
      <c r="L12" s="215">
        <f>SUM(L13+L17+L21)</f>
        <v>778</v>
      </c>
      <c r="M12" s="216">
        <f t="shared" ref="M12:M31" si="7">IF(L12=0,"-",L12/(L12+N12))</f>
        <v>0.26995142262317834</v>
      </c>
      <c r="N12" s="215">
        <f>SUM(N13+N17+N21)</f>
        <v>2104</v>
      </c>
      <c r="O12" s="216">
        <f t="shared" ref="O12:O31" si="8">IF(N12=0,"-",N12/(N12+L12))</f>
        <v>0.73004857737682161</v>
      </c>
      <c r="P12" s="215">
        <f>SUM(P13+P17+P21)</f>
        <v>170</v>
      </c>
      <c r="Q12" s="216">
        <f t="shared" si="0"/>
        <v>0.32380952380952382</v>
      </c>
      <c r="R12" s="215">
        <f>SUM(R13+R17+R21)</f>
        <v>355</v>
      </c>
      <c r="S12" s="216">
        <f t="shared" ref="S12:S31" si="9">IF(R12=0,"-",R12/(R12+P12))</f>
        <v>0.67619047619047623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17" t="s">
        <v>48</v>
      </c>
      <c r="C13" s="215">
        <f t="shared" si="1"/>
        <v>2187</v>
      </c>
      <c r="D13" s="215">
        <f>SUM(H13,L13,P13,T13)</f>
        <v>567</v>
      </c>
      <c r="E13" s="216">
        <f t="shared" si="2"/>
        <v>0.25925925925925924</v>
      </c>
      <c r="F13" s="215">
        <f t="shared" si="3"/>
        <v>1620</v>
      </c>
      <c r="G13" s="216">
        <f t="shared" si="4"/>
        <v>0.7407407407407407</v>
      </c>
      <c r="H13" s="215">
        <f>SUM(H14+H15+H16)</f>
        <v>49</v>
      </c>
      <c r="I13" s="216">
        <f t="shared" si="5"/>
        <v>0.36029411764705882</v>
      </c>
      <c r="J13" s="215">
        <f>SUM(J14+J15+J16)</f>
        <v>87</v>
      </c>
      <c r="K13" s="216">
        <f t="shared" si="6"/>
        <v>0.63970588235294112</v>
      </c>
      <c r="L13" s="215">
        <f>SUM(L14+L15+L16)</f>
        <v>454</v>
      </c>
      <c r="M13" s="216">
        <f t="shared" si="7"/>
        <v>0.24931356397583745</v>
      </c>
      <c r="N13" s="215">
        <f>SUM(N14+N15+N16)</f>
        <v>1367</v>
      </c>
      <c r="O13" s="216">
        <f t="shared" si="8"/>
        <v>0.75068643602416252</v>
      </c>
      <c r="P13" s="215">
        <f>SUM(P14+P15+P16)</f>
        <v>64</v>
      </c>
      <c r="Q13" s="216">
        <f t="shared" si="0"/>
        <v>0.27947598253275108</v>
      </c>
      <c r="R13" s="215">
        <f>SUM(R14+R15+R16)</f>
        <v>165</v>
      </c>
      <c r="S13" s="216">
        <f t="shared" si="9"/>
        <v>0.72052401746724892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41"/>
      <c r="Y13" s="341"/>
      <c r="Z13" s="341"/>
    </row>
    <row r="14" spans="1:26" ht="18.75" customHeight="1">
      <c r="B14" s="218" t="s">
        <v>751</v>
      </c>
      <c r="C14" s="215">
        <f t="shared" si="1"/>
        <v>1813</v>
      </c>
      <c r="D14" s="215">
        <f t="shared" ref="D14:D31" si="12">SUM(H14,L14,P14,T14)</f>
        <v>396</v>
      </c>
      <c r="E14" s="216">
        <f t="shared" si="2"/>
        <v>0.21842250413678985</v>
      </c>
      <c r="F14" s="215">
        <f t="shared" si="3"/>
        <v>1417</v>
      </c>
      <c r="G14" s="216">
        <f t="shared" si="4"/>
        <v>0.78157749586321013</v>
      </c>
      <c r="H14" s="215">
        <v>41</v>
      </c>
      <c r="I14" s="216">
        <f t="shared" si="5"/>
        <v>0.32800000000000001</v>
      </c>
      <c r="J14" s="215">
        <v>84</v>
      </c>
      <c r="K14" s="216">
        <f t="shared" si="6"/>
        <v>0.67200000000000004</v>
      </c>
      <c r="L14" s="215">
        <v>303</v>
      </c>
      <c r="M14" s="216">
        <f t="shared" si="7"/>
        <v>0.20404040404040405</v>
      </c>
      <c r="N14" s="215">
        <v>1182</v>
      </c>
      <c r="O14" s="216">
        <f t="shared" si="8"/>
        <v>0.79595959595959598</v>
      </c>
      <c r="P14" s="215">
        <v>52</v>
      </c>
      <c r="Q14" s="216">
        <f t="shared" si="0"/>
        <v>0.25742574257425743</v>
      </c>
      <c r="R14" s="215">
        <v>150</v>
      </c>
      <c r="S14" s="216">
        <f t="shared" si="9"/>
        <v>0.74257425742574257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41"/>
      <c r="Y14" s="341"/>
      <c r="Z14" s="341"/>
    </row>
    <row r="15" spans="1:26" ht="18.75" customHeight="1">
      <c r="B15" s="218" t="s">
        <v>5</v>
      </c>
      <c r="C15" s="215">
        <f t="shared" si="1"/>
        <v>163</v>
      </c>
      <c r="D15" s="215">
        <f t="shared" si="12"/>
        <v>59</v>
      </c>
      <c r="E15" s="216">
        <f t="shared" si="2"/>
        <v>0.3619631901840491</v>
      </c>
      <c r="F15" s="215">
        <f t="shared" si="3"/>
        <v>104</v>
      </c>
      <c r="G15" s="216">
        <f t="shared" si="4"/>
        <v>0.6380368098159509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48</v>
      </c>
      <c r="M15" s="216">
        <f t="shared" si="7"/>
        <v>0.3380281690140845</v>
      </c>
      <c r="N15" s="215">
        <v>94</v>
      </c>
      <c r="O15" s="216">
        <f t="shared" si="8"/>
        <v>0.6619718309859155</v>
      </c>
      <c r="P15" s="215">
        <v>8</v>
      </c>
      <c r="Q15" s="216">
        <f t="shared" si="0"/>
        <v>0.5</v>
      </c>
      <c r="R15" s="215">
        <v>8</v>
      </c>
      <c r="S15" s="216">
        <f t="shared" si="9"/>
        <v>0.5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41"/>
      <c r="Y15" s="341"/>
      <c r="Z15" s="341"/>
    </row>
    <row r="16" spans="1:26" ht="18.75" customHeight="1">
      <c r="B16" s="218" t="s">
        <v>49</v>
      </c>
      <c r="C16" s="215">
        <f t="shared" si="1"/>
        <v>211</v>
      </c>
      <c r="D16" s="215">
        <f t="shared" si="12"/>
        <v>112</v>
      </c>
      <c r="E16" s="216">
        <f t="shared" si="2"/>
        <v>0.53080568720379151</v>
      </c>
      <c r="F16" s="215">
        <f t="shared" si="3"/>
        <v>99</v>
      </c>
      <c r="G16" s="216">
        <f t="shared" si="4"/>
        <v>0.46919431279620855</v>
      </c>
      <c r="H16" s="215">
        <v>5</v>
      </c>
      <c r="I16" s="216">
        <f t="shared" si="5"/>
        <v>0.83333333333333337</v>
      </c>
      <c r="J16" s="215">
        <v>1</v>
      </c>
      <c r="K16" s="216">
        <f t="shared" si="6"/>
        <v>0.16666666666666666</v>
      </c>
      <c r="L16" s="215">
        <v>103</v>
      </c>
      <c r="M16" s="216">
        <f t="shared" si="7"/>
        <v>0.53092783505154639</v>
      </c>
      <c r="N16" s="215">
        <v>91</v>
      </c>
      <c r="O16" s="216">
        <f t="shared" si="8"/>
        <v>0.46907216494845361</v>
      </c>
      <c r="P16" s="215">
        <v>4</v>
      </c>
      <c r="Q16" s="216">
        <f t="shared" si="0"/>
        <v>0.36363636363636365</v>
      </c>
      <c r="R16" s="215">
        <v>7</v>
      </c>
      <c r="S16" s="216">
        <f t="shared" si="9"/>
        <v>0.63636363636363635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41"/>
      <c r="Y16" s="341"/>
      <c r="Z16" s="341"/>
    </row>
    <row r="17" spans="2:26" ht="18.75" customHeight="1">
      <c r="B17" s="217" t="s">
        <v>50</v>
      </c>
      <c r="C17" s="215">
        <f t="shared" si="1"/>
        <v>805</v>
      </c>
      <c r="D17" s="215">
        <f t="shared" si="12"/>
        <v>317</v>
      </c>
      <c r="E17" s="216">
        <f t="shared" si="2"/>
        <v>0.39378881987577641</v>
      </c>
      <c r="F17" s="215">
        <f t="shared" si="3"/>
        <v>488</v>
      </c>
      <c r="G17" s="216">
        <f t="shared" si="4"/>
        <v>0.60621118012422359</v>
      </c>
      <c r="H17" s="215">
        <f>SUM(H18+H19+H20)</f>
        <v>16</v>
      </c>
      <c r="I17" s="216">
        <f t="shared" si="5"/>
        <v>0.55172413793103448</v>
      </c>
      <c r="J17" s="215">
        <f>SUM(J18+J19+J20)</f>
        <v>13</v>
      </c>
      <c r="K17" s="216">
        <f t="shared" si="6"/>
        <v>0.44827586206896552</v>
      </c>
      <c r="L17" s="215">
        <f>SUM(L18+L19+L20)</f>
        <v>206</v>
      </c>
      <c r="M17" s="216">
        <f t="shared" si="7"/>
        <v>0.38867924528301889</v>
      </c>
      <c r="N17" s="215">
        <f>SUM(N18+N19+N20)</f>
        <v>324</v>
      </c>
      <c r="O17" s="216">
        <f t="shared" si="8"/>
        <v>0.61132075471698111</v>
      </c>
      <c r="P17" s="215">
        <f>SUM(P18+P19+P20)</f>
        <v>95</v>
      </c>
      <c r="Q17" s="216">
        <f t="shared" si="0"/>
        <v>0.38617886178861788</v>
      </c>
      <c r="R17" s="215">
        <f>SUM(R18+R19+R20)</f>
        <v>151</v>
      </c>
      <c r="S17" s="216">
        <f t="shared" si="9"/>
        <v>0.61382113821138207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341"/>
      <c r="Y17" s="341"/>
      <c r="Z17" s="341"/>
    </row>
    <row r="18" spans="2:26" ht="18.75" customHeight="1">
      <c r="B18" s="219" t="s">
        <v>51</v>
      </c>
      <c r="C18" s="215">
        <f t="shared" si="1"/>
        <v>606</v>
      </c>
      <c r="D18" s="215">
        <f t="shared" si="12"/>
        <v>231</v>
      </c>
      <c r="E18" s="216">
        <f t="shared" si="2"/>
        <v>0.38118811881188119</v>
      </c>
      <c r="F18" s="215">
        <f t="shared" si="3"/>
        <v>375</v>
      </c>
      <c r="G18" s="216">
        <f t="shared" si="4"/>
        <v>0.61881188118811881</v>
      </c>
      <c r="H18" s="215">
        <v>8</v>
      </c>
      <c r="I18" s="216">
        <f t="shared" si="5"/>
        <v>0.61538461538461542</v>
      </c>
      <c r="J18" s="215">
        <v>5</v>
      </c>
      <c r="K18" s="216">
        <f t="shared" si="6"/>
        <v>0.38461538461538464</v>
      </c>
      <c r="L18" s="215">
        <v>165</v>
      </c>
      <c r="M18" s="216">
        <f t="shared" si="7"/>
        <v>0.39192399049881232</v>
      </c>
      <c r="N18" s="215">
        <v>256</v>
      </c>
      <c r="O18" s="216">
        <f t="shared" si="8"/>
        <v>0.60807600950118768</v>
      </c>
      <c r="P18" s="215">
        <v>58</v>
      </c>
      <c r="Q18" s="216">
        <f t="shared" si="0"/>
        <v>0.33720930232558138</v>
      </c>
      <c r="R18" s="215">
        <v>114</v>
      </c>
      <c r="S18" s="216">
        <f t="shared" si="9"/>
        <v>0.66279069767441856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41"/>
      <c r="Y18" s="341"/>
      <c r="Z18" s="341"/>
    </row>
    <row r="19" spans="2:26" ht="18.75" customHeight="1">
      <c r="B19" s="219" t="s">
        <v>52</v>
      </c>
      <c r="C19" s="215">
        <f t="shared" si="1"/>
        <v>124</v>
      </c>
      <c r="D19" s="215">
        <f t="shared" si="12"/>
        <v>60</v>
      </c>
      <c r="E19" s="216">
        <f t="shared" si="2"/>
        <v>0.4838709677419355</v>
      </c>
      <c r="F19" s="215">
        <f t="shared" si="3"/>
        <v>64</v>
      </c>
      <c r="G19" s="216">
        <f t="shared" si="4"/>
        <v>0.5161290322580645</v>
      </c>
      <c r="H19" s="215">
        <v>7</v>
      </c>
      <c r="I19" s="216">
        <f t="shared" si="5"/>
        <v>0.58333333333333337</v>
      </c>
      <c r="J19" s="215">
        <v>5</v>
      </c>
      <c r="K19" s="216">
        <f t="shared" si="6"/>
        <v>0.41666666666666669</v>
      </c>
      <c r="L19" s="215">
        <v>21</v>
      </c>
      <c r="M19" s="216">
        <f t="shared" si="7"/>
        <v>0.4375</v>
      </c>
      <c r="N19" s="215">
        <v>27</v>
      </c>
      <c r="O19" s="216">
        <f t="shared" si="8"/>
        <v>0.5625</v>
      </c>
      <c r="P19" s="215">
        <v>32</v>
      </c>
      <c r="Q19" s="216">
        <f t="shared" si="0"/>
        <v>0.5</v>
      </c>
      <c r="R19" s="215">
        <v>32</v>
      </c>
      <c r="S19" s="216">
        <f t="shared" si="9"/>
        <v>0.5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41"/>
      <c r="Y19" s="341"/>
      <c r="Z19" s="341"/>
    </row>
    <row r="20" spans="2:26" ht="18.75" customHeight="1">
      <c r="B20" s="219" t="s">
        <v>53</v>
      </c>
      <c r="C20" s="215">
        <f t="shared" si="1"/>
        <v>75</v>
      </c>
      <c r="D20" s="215">
        <f t="shared" si="12"/>
        <v>26</v>
      </c>
      <c r="E20" s="216">
        <f t="shared" si="2"/>
        <v>0.34666666666666668</v>
      </c>
      <c r="F20" s="215">
        <f t="shared" si="3"/>
        <v>49</v>
      </c>
      <c r="G20" s="216">
        <f t="shared" si="4"/>
        <v>0.65333333333333332</v>
      </c>
      <c r="H20" s="215">
        <v>1</v>
      </c>
      <c r="I20" s="216">
        <f t="shared" si="5"/>
        <v>0.25</v>
      </c>
      <c r="J20" s="215">
        <v>3</v>
      </c>
      <c r="K20" s="216">
        <f t="shared" si="6"/>
        <v>0.75</v>
      </c>
      <c r="L20" s="215">
        <v>20</v>
      </c>
      <c r="M20" s="216">
        <f t="shared" si="7"/>
        <v>0.32786885245901637</v>
      </c>
      <c r="N20" s="215">
        <v>41</v>
      </c>
      <c r="O20" s="216">
        <f t="shared" si="8"/>
        <v>0.67213114754098358</v>
      </c>
      <c r="P20" s="215">
        <v>5</v>
      </c>
      <c r="Q20" s="216">
        <f t="shared" si="0"/>
        <v>0.5</v>
      </c>
      <c r="R20" s="215">
        <v>5</v>
      </c>
      <c r="S20" s="216">
        <f t="shared" si="9"/>
        <v>0.5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341"/>
      <c r="Y20" s="341"/>
      <c r="Z20" s="341"/>
    </row>
    <row r="21" spans="2:26" ht="18.75" customHeight="1">
      <c r="B21" s="217" t="s">
        <v>54</v>
      </c>
      <c r="C21" s="215">
        <f t="shared" si="1"/>
        <v>631</v>
      </c>
      <c r="D21" s="215">
        <f t="shared" si="12"/>
        <v>143</v>
      </c>
      <c r="E21" s="216">
        <f t="shared" si="2"/>
        <v>0.22662440570522979</v>
      </c>
      <c r="F21" s="215">
        <f t="shared" si="3"/>
        <v>488</v>
      </c>
      <c r="G21" s="216">
        <f t="shared" si="4"/>
        <v>0.77337559429477021</v>
      </c>
      <c r="H21" s="215">
        <v>14</v>
      </c>
      <c r="I21" s="216">
        <f t="shared" si="5"/>
        <v>0.28000000000000003</v>
      </c>
      <c r="J21" s="215">
        <v>36</v>
      </c>
      <c r="K21" s="216">
        <f t="shared" si="6"/>
        <v>0.72</v>
      </c>
      <c r="L21" s="215">
        <v>118</v>
      </c>
      <c r="M21" s="216">
        <f t="shared" si="7"/>
        <v>0.22222222222222221</v>
      </c>
      <c r="N21" s="215">
        <v>413</v>
      </c>
      <c r="O21" s="216">
        <f t="shared" si="8"/>
        <v>0.77777777777777779</v>
      </c>
      <c r="P21" s="215">
        <v>11</v>
      </c>
      <c r="Q21" s="216">
        <f t="shared" si="0"/>
        <v>0.22</v>
      </c>
      <c r="R21" s="215">
        <v>39</v>
      </c>
      <c r="S21" s="216">
        <f t="shared" si="9"/>
        <v>0.78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41"/>
      <c r="Y21" s="341"/>
      <c r="Z21" s="341"/>
    </row>
    <row r="22" spans="2:26" ht="18.75" customHeight="1">
      <c r="B22" s="220" t="s">
        <v>752</v>
      </c>
      <c r="C22" s="215">
        <f t="shared" si="1"/>
        <v>5565</v>
      </c>
      <c r="D22" s="215">
        <f t="shared" si="12"/>
        <v>1597</v>
      </c>
      <c r="E22" s="216">
        <f t="shared" si="2"/>
        <v>0.28697214734950582</v>
      </c>
      <c r="F22" s="215">
        <f t="shared" si="3"/>
        <v>3968</v>
      </c>
      <c r="G22" s="216">
        <f t="shared" si="4"/>
        <v>0.71302785265049418</v>
      </c>
      <c r="H22" s="215">
        <f>SUM(H23+H27+H31)</f>
        <v>33</v>
      </c>
      <c r="I22" s="216">
        <f t="shared" si="5"/>
        <v>0.44</v>
      </c>
      <c r="J22" s="215">
        <f>SUM(J23+J27+J31)</f>
        <v>42</v>
      </c>
      <c r="K22" s="216">
        <f t="shared" si="6"/>
        <v>0.56000000000000005</v>
      </c>
      <c r="L22" s="215">
        <f>SUM(L23+L27+L31)</f>
        <v>1354</v>
      </c>
      <c r="M22" s="216">
        <f t="shared" si="7"/>
        <v>0.29218817436340094</v>
      </c>
      <c r="N22" s="215">
        <f>SUM(N23+N27+N31)</f>
        <v>3280</v>
      </c>
      <c r="O22" s="216">
        <f t="shared" si="8"/>
        <v>0.70781182563659906</v>
      </c>
      <c r="P22" s="215">
        <f>SUM(P23+P27+P31)</f>
        <v>210</v>
      </c>
      <c r="Q22" s="216">
        <f t="shared" si="0"/>
        <v>0.24532710280373832</v>
      </c>
      <c r="R22" s="215">
        <f>SUM(R23+R27+R31)</f>
        <v>646</v>
      </c>
      <c r="S22" s="216">
        <f t="shared" si="9"/>
        <v>0.75467289719626163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41"/>
      <c r="Y22" s="341"/>
      <c r="Z22" s="341"/>
    </row>
    <row r="23" spans="2:26" ht="18.75" customHeight="1">
      <c r="B23" s="217" t="s">
        <v>48</v>
      </c>
      <c r="C23" s="215">
        <f t="shared" si="1"/>
        <v>3129</v>
      </c>
      <c r="D23" s="215">
        <f t="shared" si="12"/>
        <v>925</v>
      </c>
      <c r="E23" s="216">
        <f t="shared" si="2"/>
        <v>0.29562160434643658</v>
      </c>
      <c r="F23" s="215">
        <f t="shared" si="3"/>
        <v>2204</v>
      </c>
      <c r="G23" s="216">
        <f t="shared" si="4"/>
        <v>0.70437839565356342</v>
      </c>
      <c r="H23" s="215">
        <f>SUM(H24+H25+H26)</f>
        <v>33</v>
      </c>
      <c r="I23" s="216">
        <f t="shared" si="5"/>
        <v>0.44594594594594594</v>
      </c>
      <c r="J23" s="215">
        <f>SUM(J24+J25+J26)</f>
        <v>41</v>
      </c>
      <c r="K23" s="216">
        <f t="shared" si="6"/>
        <v>0.55405405405405406</v>
      </c>
      <c r="L23" s="215">
        <f>SUM(L24+L25+L26)</f>
        <v>766</v>
      </c>
      <c r="M23" s="216">
        <f t="shared" si="7"/>
        <v>0.30264717502963256</v>
      </c>
      <c r="N23" s="215">
        <f>SUM(N24+N25+N26)</f>
        <v>1765</v>
      </c>
      <c r="O23" s="216">
        <f t="shared" si="8"/>
        <v>0.69735282497036744</v>
      </c>
      <c r="P23" s="215">
        <f>SUM(P24+P25+P26)</f>
        <v>126</v>
      </c>
      <c r="Q23" s="216">
        <f t="shared" si="0"/>
        <v>0.24045801526717558</v>
      </c>
      <c r="R23" s="215">
        <f>SUM(R24+R25+R26)</f>
        <v>398</v>
      </c>
      <c r="S23" s="216">
        <f t="shared" si="9"/>
        <v>0.75954198473282442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41"/>
      <c r="Y23" s="341"/>
      <c r="Z23" s="341"/>
    </row>
    <row r="24" spans="2:26" ht="18.75" customHeight="1">
      <c r="B24" s="218" t="s">
        <v>751</v>
      </c>
      <c r="C24" s="215">
        <f t="shared" si="1"/>
        <v>2607</v>
      </c>
      <c r="D24" s="215">
        <f t="shared" si="12"/>
        <v>657</v>
      </c>
      <c r="E24" s="216">
        <f t="shared" si="2"/>
        <v>0.25201380897583431</v>
      </c>
      <c r="F24" s="215">
        <f t="shared" si="3"/>
        <v>1950</v>
      </c>
      <c r="G24" s="216">
        <f t="shared" si="4"/>
        <v>0.74798619102416575</v>
      </c>
      <c r="H24" s="215">
        <v>33</v>
      </c>
      <c r="I24" s="216">
        <f t="shared" si="5"/>
        <v>0.44594594594594594</v>
      </c>
      <c r="J24" s="215">
        <v>41</v>
      </c>
      <c r="K24" s="216">
        <f t="shared" si="6"/>
        <v>0.55405405405405406</v>
      </c>
      <c r="L24" s="215">
        <v>514</v>
      </c>
      <c r="M24" s="216">
        <f t="shared" si="7"/>
        <v>0.24854932301740812</v>
      </c>
      <c r="N24" s="215">
        <v>1554</v>
      </c>
      <c r="O24" s="216">
        <f t="shared" si="8"/>
        <v>0.75145067698259183</v>
      </c>
      <c r="P24" s="215">
        <v>110</v>
      </c>
      <c r="Q24" s="216">
        <f t="shared" si="0"/>
        <v>0.23655913978494625</v>
      </c>
      <c r="R24" s="215">
        <v>355</v>
      </c>
      <c r="S24" s="216">
        <f t="shared" si="9"/>
        <v>0.76344086021505375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41"/>
      <c r="Y24" s="341"/>
      <c r="Z24" s="341"/>
    </row>
    <row r="25" spans="2:26" ht="18.75" customHeight="1">
      <c r="B25" s="218" t="s">
        <v>5</v>
      </c>
      <c r="C25" s="215">
        <f t="shared" si="1"/>
        <v>39</v>
      </c>
      <c r="D25" s="215">
        <f t="shared" si="12"/>
        <v>10</v>
      </c>
      <c r="E25" s="216">
        <f t="shared" si="2"/>
        <v>0.25641025641025639</v>
      </c>
      <c r="F25" s="215">
        <f t="shared" si="3"/>
        <v>29</v>
      </c>
      <c r="G25" s="216">
        <f t="shared" si="4"/>
        <v>0.74358974358974361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5</v>
      </c>
      <c r="M25" s="216">
        <f t="shared" si="7"/>
        <v>0.17241379310344829</v>
      </c>
      <c r="N25" s="215">
        <v>24</v>
      </c>
      <c r="O25" s="216">
        <f t="shared" si="8"/>
        <v>0.82758620689655171</v>
      </c>
      <c r="P25" s="215">
        <v>5</v>
      </c>
      <c r="Q25" s="216">
        <f t="shared" si="0"/>
        <v>0.5</v>
      </c>
      <c r="R25" s="215">
        <v>5</v>
      </c>
      <c r="S25" s="216">
        <f t="shared" si="9"/>
        <v>0.5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41"/>
      <c r="Y25" s="341"/>
      <c r="Z25" s="341"/>
    </row>
    <row r="26" spans="2:26" ht="18.75" customHeight="1">
      <c r="B26" s="218" t="s">
        <v>49</v>
      </c>
      <c r="C26" s="215">
        <f t="shared" si="1"/>
        <v>483</v>
      </c>
      <c r="D26" s="215">
        <f t="shared" si="12"/>
        <v>258</v>
      </c>
      <c r="E26" s="216">
        <f t="shared" si="2"/>
        <v>0.53416149068322982</v>
      </c>
      <c r="F26" s="215">
        <f t="shared" si="3"/>
        <v>225</v>
      </c>
      <c r="G26" s="216">
        <f t="shared" si="4"/>
        <v>0.46583850931677018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247</v>
      </c>
      <c r="M26" s="216">
        <f t="shared" si="7"/>
        <v>0.56912442396313367</v>
      </c>
      <c r="N26" s="215">
        <v>187</v>
      </c>
      <c r="O26" s="216">
        <f t="shared" si="8"/>
        <v>0.43087557603686638</v>
      </c>
      <c r="P26" s="215">
        <v>11</v>
      </c>
      <c r="Q26" s="216">
        <f t="shared" si="0"/>
        <v>0.22448979591836735</v>
      </c>
      <c r="R26" s="215">
        <v>38</v>
      </c>
      <c r="S26" s="216">
        <f t="shared" si="9"/>
        <v>0.77551020408163263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41"/>
      <c r="Y26" s="341"/>
      <c r="Z26" s="341"/>
    </row>
    <row r="27" spans="2:26" ht="18.75" customHeight="1">
      <c r="B27" s="217" t="s">
        <v>50</v>
      </c>
      <c r="C27" s="215">
        <f t="shared" si="1"/>
        <v>23</v>
      </c>
      <c r="D27" s="215">
        <f t="shared" si="12"/>
        <v>8</v>
      </c>
      <c r="E27" s="216">
        <f t="shared" si="2"/>
        <v>0.34782608695652173</v>
      </c>
      <c r="F27" s="215">
        <f t="shared" si="3"/>
        <v>15</v>
      </c>
      <c r="G27" s="216">
        <f t="shared" si="4"/>
        <v>0.65217391304347827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7</v>
      </c>
      <c r="M27" s="216">
        <f t="shared" si="7"/>
        <v>0.36842105263157893</v>
      </c>
      <c r="N27" s="215">
        <f>SUM(N28+N29+N30)</f>
        <v>12</v>
      </c>
      <c r="O27" s="216">
        <f t="shared" si="8"/>
        <v>0.63157894736842102</v>
      </c>
      <c r="P27" s="215">
        <f>SUM(P28+P29+P30)</f>
        <v>1</v>
      </c>
      <c r="Q27" s="216">
        <f t="shared" si="0"/>
        <v>0.25</v>
      </c>
      <c r="R27" s="215">
        <f>SUM(R28+R29+R30)</f>
        <v>3</v>
      </c>
      <c r="S27" s="216">
        <f t="shared" si="9"/>
        <v>0.75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41"/>
      <c r="Y27" s="341"/>
      <c r="Z27" s="341"/>
    </row>
    <row r="28" spans="2:26" ht="18.75" customHeight="1">
      <c r="B28" s="219" t="s">
        <v>51</v>
      </c>
      <c r="C28" s="215">
        <f t="shared" si="1"/>
        <v>15</v>
      </c>
      <c r="D28" s="215">
        <f t="shared" si="12"/>
        <v>4</v>
      </c>
      <c r="E28" s="216">
        <f t="shared" si="2"/>
        <v>0.26666666666666666</v>
      </c>
      <c r="F28" s="215">
        <f t="shared" si="3"/>
        <v>11</v>
      </c>
      <c r="G28" s="216">
        <f t="shared" si="4"/>
        <v>0.73333333333333328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4</v>
      </c>
      <c r="M28" s="216">
        <f t="shared" si="7"/>
        <v>0.30769230769230771</v>
      </c>
      <c r="N28" s="215">
        <v>9</v>
      </c>
      <c r="O28" s="216">
        <f t="shared" si="8"/>
        <v>0.69230769230769229</v>
      </c>
      <c r="P28" s="215">
        <v>0</v>
      </c>
      <c r="Q28" s="216" t="str">
        <f t="shared" si="0"/>
        <v>-</v>
      </c>
      <c r="R28" s="215">
        <v>2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41"/>
      <c r="Y28" s="341"/>
      <c r="Z28" s="341"/>
    </row>
    <row r="29" spans="2:26" ht="18.75" customHeight="1">
      <c r="B29" s="219" t="s">
        <v>52</v>
      </c>
      <c r="C29" s="215">
        <f t="shared" si="1"/>
        <v>7</v>
      </c>
      <c r="D29" s="215">
        <f t="shared" si="12"/>
        <v>4</v>
      </c>
      <c r="E29" s="216">
        <f t="shared" si="2"/>
        <v>0.5714285714285714</v>
      </c>
      <c r="F29" s="215">
        <f t="shared" si="3"/>
        <v>3</v>
      </c>
      <c r="G29" s="216">
        <f t="shared" si="4"/>
        <v>0.42857142857142855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3</v>
      </c>
      <c r="M29" s="216">
        <f t="shared" si="7"/>
        <v>0.6</v>
      </c>
      <c r="N29" s="215">
        <v>2</v>
      </c>
      <c r="O29" s="216">
        <f t="shared" si="8"/>
        <v>0.4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41"/>
      <c r="Y29" s="341"/>
      <c r="Z29" s="341"/>
    </row>
    <row r="30" spans="2:26" ht="18.75" customHeight="1">
      <c r="B30" s="219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41"/>
      <c r="Y30" s="341"/>
      <c r="Z30" s="341"/>
    </row>
    <row r="31" spans="2:26" ht="18.75" customHeight="1">
      <c r="B31" s="217" t="s">
        <v>54</v>
      </c>
      <c r="C31" s="215">
        <f t="shared" si="1"/>
        <v>2413</v>
      </c>
      <c r="D31" s="215">
        <f t="shared" si="12"/>
        <v>664</v>
      </c>
      <c r="E31" s="216">
        <f t="shared" si="2"/>
        <v>0.27517612929962704</v>
      </c>
      <c r="F31" s="215">
        <f t="shared" si="3"/>
        <v>1749</v>
      </c>
      <c r="G31" s="216">
        <f t="shared" si="4"/>
        <v>0.72482387070037302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581</v>
      </c>
      <c r="M31" s="216">
        <f t="shared" si="7"/>
        <v>0.27879078694817661</v>
      </c>
      <c r="N31" s="215">
        <v>1503</v>
      </c>
      <c r="O31" s="216">
        <f t="shared" si="8"/>
        <v>0.72120921305182339</v>
      </c>
      <c r="P31" s="215">
        <v>83</v>
      </c>
      <c r="Q31" s="216">
        <f t="shared" si="0"/>
        <v>0.25304878048780488</v>
      </c>
      <c r="R31" s="215">
        <v>245</v>
      </c>
      <c r="S31" s="216">
        <f t="shared" si="9"/>
        <v>0.74695121951219512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41"/>
      <c r="Y31" s="341"/>
      <c r="Z31" s="341"/>
    </row>
    <row r="32" spans="2:26" s="270" customFormat="1">
      <c r="B32" s="330" t="s">
        <v>770</v>
      </c>
      <c r="C32" s="267">
        <f t="shared" si="1"/>
        <v>9188</v>
      </c>
      <c r="D32" s="267">
        <f>SUM(D33,D34)</f>
        <v>2624</v>
      </c>
      <c r="E32" s="268">
        <f t="shared" si="2"/>
        <v>0.28558989986939487</v>
      </c>
      <c r="F32" s="267">
        <f>SUM(F33,F34)</f>
        <v>6564</v>
      </c>
      <c r="G32" s="268">
        <f t="shared" si="4"/>
        <v>0.71441010013060513</v>
      </c>
      <c r="H32" s="267">
        <f>SUM(H33,H34)</f>
        <v>112</v>
      </c>
      <c r="I32" s="268">
        <f t="shared" si="5"/>
        <v>0.38620689655172413</v>
      </c>
      <c r="J32" s="267">
        <f>SUM(J33,J34)</f>
        <v>178</v>
      </c>
      <c r="K32" s="268">
        <f>IF(J32=0,"-",J32/(J32+H32))</f>
        <v>0.61379310344827587</v>
      </c>
      <c r="L32" s="267">
        <f>SUM(L33,L34)</f>
        <v>2132</v>
      </c>
      <c r="M32" s="268">
        <f>IF(L32=0,"-",L32/(L32+N32))</f>
        <v>0.28366152208621609</v>
      </c>
      <c r="N32" s="267">
        <f>SUM(N33,N34)</f>
        <v>5384</v>
      </c>
      <c r="O32" s="268">
        <f>IF(N32=0,"-",N32/(N32+L32))</f>
        <v>0.71633847791378391</v>
      </c>
      <c r="P32" s="267">
        <f>SUM(P33,P34)</f>
        <v>380</v>
      </c>
      <c r="Q32" s="268">
        <f t="shared" si="0"/>
        <v>0.27516292541636495</v>
      </c>
      <c r="R32" s="267">
        <f>SUM(R33,R34)</f>
        <v>1001</v>
      </c>
      <c r="S32" s="268">
        <f>IF(R32=0,"-",R32/(R32+P32))</f>
        <v>0.724837074583635</v>
      </c>
      <c r="T32" s="267">
        <f>SUM(T33,T34)</f>
        <v>0</v>
      </c>
      <c r="U32" s="268" t="str">
        <f>IF(T32=0,"-",T32/(T32+V32))</f>
        <v>-</v>
      </c>
      <c r="V32" s="267">
        <f>SUM(V33,V34)</f>
        <v>1</v>
      </c>
      <c r="W32" s="268">
        <f>IF(V32=0,"-",V32/(V32+T32))</f>
        <v>1</v>
      </c>
      <c r="X32" s="269"/>
      <c r="Y32" s="269"/>
      <c r="Z32" s="269"/>
    </row>
    <row r="33" spans="2:26">
      <c r="B33" s="331" t="s">
        <v>771</v>
      </c>
      <c r="C33" s="215">
        <f t="shared" si="1"/>
        <v>9077</v>
      </c>
      <c r="D33" s="215">
        <f t="shared" ref="D33:D39" si="13">SUM(H33,L33,P33,T33)</f>
        <v>2580</v>
      </c>
      <c r="E33" s="216">
        <f t="shared" si="2"/>
        <v>0.28423487936542913</v>
      </c>
      <c r="F33" s="215">
        <f t="shared" ref="F33:F39" si="14">SUM(J33,N33,R33,V33)</f>
        <v>6497</v>
      </c>
      <c r="G33" s="216">
        <f t="shared" si="4"/>
        <v>0.71576512063457087</v>
      </c>
      <c r="H33" s="215">
        <v>112</v>
      </c>
      <c r="I33" s="216">
        <f t="shared" si="5"/>
        <v>0.3902439024390244</v>
      </c>
      <c r="J33" s="215">
        <v>175</v>
      </c>
      <c r="K33" s="216">
        <f t="shared" ref="K33:K39" si="15">IF(J33=0,"-",J33/(J33+H33))</f>
        <v>0.6097560975609756</v>
      </c>
      <c r="L33" s="215">
        <v>2095</v>
      </c>
      <c r="M33" s="216">
        <f t="shared" ref="M33:M49" si="16">IF(L33=0,"-",L33/(L33+N33))</f>
        <v>0.28185120408986952</v>
      </c>
      <c r="N33" s="215">
        <v>5338</v>
      </c>
      <c r="O33" s="216">
        <f t="shared" ref="O33:O49" si="17">IF(N33=0,"-",N33/(N33+L33))</f>
        <v>0.71814879591013048</v>
      </c>
      <c r="P33" s="215">
        <v>373</v>
      </c>
      <c r="Q33" s="216">
        <f t="shared" si="0"/>
        <v>0.27507374631268439</v>
      </c>
      <c r="R33" s="215">
        <v>983</v>
      </c>
      <c r="S33" s="216">
        <f t="shared" ref="S33:S49" si="18">IF(R33=0,"-",R33/(R33+P33))</f>
        <v>0.72492625368731567</v>
      </c>
      <c r="T33" s="215">
        <v>0</v>
      </c>
      <c r="U33" s="216" t="str">
        <f t="shared" ref="U33:U49" si="19">IF(T33=0,"-",T33/(T33+V33))</f>
        <v>-</v>
      </c>
      <c r="V33" s="215">
        <v>1</v>
      </c>
      <c r="W33" s="216">
        <f t="shared" ref="W33:W49" si="20">IF(V33=0,"-",V33/(V33+T33))</f>
        <v>1</v>
      </c>
    </row>
    <row r="34" spans="2:26">
      <c r="B34" s="332" t="s">
        <v>772</v>
      </c>
      <c r="C34" s="222">
        <f t="shared" si="1"/>
        <v>111</v>
      </c>
      <c r="D34" s="222">
        <f t="shared" si="13"/>
        <v>44</v>
      </c>
      <c r="E34" s="223">
        <f t="shared" si="2"/>
        <v>0.3963963963963964</v>
      </c>
      <c r="F34" s="222">
        <f t="shared" si="14"/>
        <v>67</v>
      </c>
      <c r="G34" s="223">
        <f t="shared" si="4"/>
        <v>0.60360360360360366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37</v>
      </c>
      <c r="M34" s="223">
        <f t="shared" si="16"/>
        <v>0.44578313253012047</v>
      </c>
      <c r="N34" s="222">
        <v>46</v>
      </c>
      <c r="O34" s="223">
        <f t="shared" si="17"/>
        <v>0.55421686746987953</v>
      </c>
      <c r="P34" s="222">
        <v>7</v>
      </c>
      <c r="Q34" s="223">
        <f t="shared" si="0"/>
        <v>0.28000000000000003</v>
      </c>
      <c r="R34" s="222">
        <v>18</v>
      </c>
      <c r="S34" s="223">
        <f t="shared" si="18"/>
        <v>0.72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333" t="s">
        <v>773</v>
      </c>
      <c r="C35" s="281">
        <f>SUM(D35,F35)</f>
        <v>9188</v>
      </c>
      <c r="D35" s="281">
        <f>SUM(H35,L35,P35,T35)</f>
        <v>2624</v>
      </c>
      <c r="E35" s="282">
        <f>IF(D35=0,"-",D35/(D35+F35))</f>
        <v>0.28558989986939487</v>
      </c>
      <c r="F35" s="281">
        <f>SUM(J35,N35,R35,V35)</f>
        <v>6564</v>
      </c>
      <c r="G35" s="282">
        <f>IF(F35=0,"-",F35/(F35+D35))</f>
        <v>0.71441010013060513</v>
      </c>
      <c r="H35" s="281">
        <f>SUM(H36,H37,H38,H39,H40)</f>
        <v>112</v>
      </c>
      <c r="I35" s="282">
        <f>IF(H35=0,"-",H35/(H35+J35))</f>
        <v>0.38620689655172413</v>
      </c>
      <c r="J35" s="281">
        <f>SUM(J36,J37,J38,J39,J40)</f>
        <v>178</v>
      </c>
      <c r="K35" s="282">
        <f>IF(J35=0,"-",J35/(J35+H35))</f>
        <v>0.61379310344827587</v>
      </c>
      <c r="L35" s="281">
        <f>SUM(L36,L37,L38,L39,L40)</f>
        <v>2132</v>
      </c>
      <c r="M35" s="282">
        <f>IF(L35=0,"-",L35/(L35+N35))</f>
        <v>0.28366152208621609</v>
      </c>
      <c r="N35" s="281">
        <f>SUM(N36,N37,N38,N39,N40)</f>
        <v>5384</v>
      </c>
      <c r="O35" s="282">
        <f t="shared" si="17"/>
        <v>0.71633847791378391</v>
      </c>
      <c r="P35" s="281">
        <f>SUM(P36,P37,P38,P39,P40)</f>
        <v>380</v>
      </c>
      <c r="Q35" s="282">
        <f t="shared" si="0"/>
        <v>0.27516292541636495</v>
      </c>
      <c r="R35" s="281">
        <f>SUM(R36,R37,R38,R39,R40)</f>
        <v>1001</v>
      </c>
      <c r="S35" s="282">
        <f>IF(R35=0,"-",R35/(R35+P35))</f>
        <v>0.724837074583635</v>
      </c>
      <c r="T35" s="281">
        <f>SUM(T36,T37,T38,T39,T40)</f>
        <v>0</v>
      </c>
      <c r="U35" s="282" t="str">
        <f>IF(T35=0,"-",T35/(T35+V35))</f>
        <v>-</v>
      </c>
      <c r="V35" s="281">
        <f>SUM(V36,V37,V38,V39,V40)</f>
        <v>1</v>
      </c>
      <c r="W35" s="282">
        <f>IF(V35=0,"-",V35/(V35+T35))</f>
        <v>1</v>
      </c>
      <c r="X35" s="269"/>
      <c r="Y35" s="269"/>
      <c r="Z35" s="269"/>
    </row>
    <row r="36" spans="2:26">
      <c r="B36" s="334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334" t="s">
        <v>775</v>
      </c>
      <c r="C37" s="284">
        <f t="shared" si="1"/>
        <v>13</v>
      </c>
      <c r="D37" s="284">
        <f t="shared" si="13"/>
        <v>6</v>
      </c>
      <c r="E37" s="285">
        <f t="shared" si="2"/>
        <v>0.46153846153846156</v>
      </c>
      <c r="F37" s="284">
        <f t="shared" si="14"/>
        <v>7</v>
      </c>
      <c r="G37" s="285">
        <f t="shared" si="4"/>
        <v>0.53846153846153844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0.44444444444444442</v>
      </c>
      <c r="N37" s="284">
        <v>5</v>
      </c>
      <c r="O37" s="285">
        <f t="shared" si="17"/>
        <v>0.55555555555555558</v>
      </c>
      <c r="P37" s="284">
        <v>2</v>
      </c>
      <c r="Q37" s="285">
        <f t="shared" si="0"/>
        <v>0.5</v>
      </c>
      <c r="R37" s="284">
        <v>2</v>
      </c>
      <c r="S37" s="285">
        <f t="shared" si="18"/>
        <v>0.5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334" t="s">
        <v>776</v>
      </c>
      <c r="C38" s="284">
        <f t="shared" si="1"/>
        <v>27</v>
      </c>
      <c r="D38" s="284">
        <f t="shared" si="13"/>
        <v>14</v>
      </c>
      <c r="E38" s="285">
        <f t="shared" si="2"/>
        <v>0.51851851851851849</v>
      </c>
      <c r="F38" s="284">
        <f t="shared" si="14"/>
        <v>13</v>
      </c>
      <c r="G38" s="285">
        <f t="shared" si="4"/>
        <v>0.48148148148148145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11</v>
      </c>
      <c r="M38" s="285">
        <f t="shared" si="16"/>
        <v>0.55000000000000004</v>
      </c>
      <c r="N38" s="284">
        <v>9</v>
      </c>
      <c r="O38" s="285">
        <f t="shared" si="17"/>
        <v>0.45</v>
      </c>
      <c r="P38" s="284">
        <v>3</v>
      </c>
      <c r="Q38" s="285">
        <f t="shared" si="0"/>
        <v>0.42857142857142855</v>
      </c>
      <c r="R38" s="284">
        <v>4</v>
      </c>
      <c r="S38" s="285">
        <f t="shared" si="18"/>
        <v>0.5714285714285714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334" t="s">
        <v>777</v>
      </c>
      <c r="C39" s="284">
        <f t="shared" si="1"/>
        <v>69</v>
      </c>
      <c r="D39" s="284">
        <f t="shared" si="13"/>
        <v>30</v>
      </c>
      <c r="E39" s="285">
        <f t="shared" si="2"/>
        <v>0.43478260869565216</v>
      </c>
      <c r="F39" s="284">
        <f t="shared" si="14"/>
        <v>39</v>
      </c>
      <c r="G39" s="285">
        <f t="shared" si="4"/>
        <v>0.56521739130434778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23</v>
      </c>
      <c r="M39" s="285">
        <f t="shared" si="16"/>
        <v>0.45098039215686275</v>
      </c>
      <c r="N39" s="284">
        <v>28</v>
      </c>
      <c r="O39" s="285">
        <f t="shared" si="17"/>
        <v>0.5490196078431373</v>
      </c>
      <c r="P39" s="284">
        <v>7</v>
      </c>
      <c r="Q39" s="285">
        <f t="shared" si="0"/>
        <v>0.3888888888888889</v>
      </c>
      <c r="R39" s="284">
        <v>11</v>
      </c>
      <c r="S39" s="285">
        <f t="shared" si="18"/>
        <v>0.61111111111111116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335" t="s">
        <v>778</v>
      </c>
      <c r="C40" s="287">
        <f>SUM(D40,F40)</f>
        <v>9076</v>
      </c>
      <c r="D40" s="287">
        <f>SUM(H40,L40,P40,T40)</f>
        <v>2572</v>
      </c>
      <c r="E40" s="288">
        <f>IF(D40=0,"-",D40/(D40+F40))</f>
        <v>0.28338475099162624</v>
      </c>
      <c r="F40" s="287">
        <f>SUM(J40,N40,R40,V40)</f>
        <v>6504</v>
      </c>
      <c r="G40" s="288">
        <f>IF(F40=0,"-",F40/(F40+D40))</f>
        <v>0.7166152490083737</v>
      </c>
      <c r="H40" s="287">
        <v>112</v>
      </c>
      <c r="I40" s="288">
        <f>IF(H40=0,"-",H40/(H40+J40))</f>
        <v>0.38620689655172413</v>
      </c>
      <c r="J40" s="287">
        <v>178</v>
      </c>
      <c r="K40" s="288">
        <f>IF(J40=0,"-",J40/(J40+H40))</f>
        <v>0.61379310344827587</v>
      </c>
      <c r="L40" s="287">
        <v>2093</v>
      </c>
      <c r="M40" s="288">
        <f>IF(L40=0,"-",L40/(L40+N40))</f>
        <v>0.2815442561205273</v>
      </c>
      <c r="N40" s="287">
        <v>5341</v>
      </c>
      <c r="O40" s="288">
        <f>IF(N40=0,"-",N40/(N40+L40))</f>
        <v>0.71845574387947264</v>
      </c>
      <c r="P40" s="287">
        <v>367</v>
      </c>
      <c r="Q40" s="288">
        <f>IF(P40=0,"-",P40/(P40+R40))</f>
        <v>0.27165062916358251</v>
      </c>
      <c r="R40" s="287">
        <v>984</v>
      </c>
      <c r="S40" s="288">
        <f>IF(R40=0,"-",R40/(R40+P40))</f>
        <v>0.72834937083641749</v>
      </c>
      <c r="T40" s="287">
        <v>0</v>
      </c>
      <c r="U40" s="288" t="str">
        <f>IF(T40=0,"-",T40/(T40+V40))</f>
        <v>-</v>
      </c>
      <c r="V40" s="287">
        <v>1</v>
      </c>
      <c r="W40" s="288">
        <f>IF(V40=0,"-",V40/(V40+T40))</f>
        <v>1</v>
      </c>
    </row>
    <row r="41" spans="2:26">
      <c r="B41" s="333" t="s">
        <v>779</v>
      </c>
      <c r="C41" s="281">
        <f t="shared" ref="C41:C49" si="21">SUM(D41,F41)</f>
        <v>9188</v>
      </c>
      <c r="D41" s="281">
        <f>SUM(D42:D49)</f>
        <v>2624</v>
      </c>
      <c r="E41" s="282">
        <f>IF(D41=0,"-",D41/(D41+F41))</f>
        <v>0.28558989986939487</v>
      </c>
      <c r="F41" s="281">
        <f>SUM(F42:F49)</f>
        <v>6564</v>
      </c>
      <c r="G41" s="282">
        <f t="shared" ref="G41:G49" si="22">IF(F41=0,"-",F41/(F41+D41))</f>
        <v>0.71441010013060513</v>
      </c>
      <c r="H41" s="281">
        <f>SUM(H42:H49)</f>
        <v>112</v>
      </c>
      <c r="I41" s="285">
        <f>IF(H41=0,"-",H41/(H41+J41))</f>
        <v>0.38620689655172413</v>
      </c>
      <c r="J41" s="281">
        <f>SUM(J42:J49)</f>
        <v>178</v>
      </c>
      <c r="K41" s="285">
        <f t="shared" ref="K41:K49" si="23">IF(J41=0,"-",J41/(J41+H41))</f>
        <v>0.61379310344827587</v>
      </c>
      <c r="L41" s="281">
        <f>SUM(L42:L49)</f>
        <v>2132</v>
      </c>
      <c r="M41" s="285">
        <f t="shared" si="16"/>
        <v>0.28366152208621609</v>
      </c>
      <c r="N41" s="281">
        <f>SUM(N42:N49)</f>
        <v>5384</v>
      </c>
      <c r="O41" s="285">
        <f t="shared" si="17"/>
        <v>0.71633847791378391</v>
      </c>
      <c r="P41" s="281">
        <f>SUM(P42:P49)</f>
        <v>380</v>
      </c>
      <c r="Q41" s="285">
        <f t="shared" si="0"/>
        <v>0.27516292541636495</v>
      </c>
      <c r="R41" s="281">
        <f>SUM(R42:R49)</f>
        <v>1001</v>
      </c>
      <c r="S41" s="285">
        <f t="shared" si="18"/>
        <v>0.724837074583635</v>
      </c>
      <c r="T41" s="281">
        <f>SUM(T42:T49)</f>
        <v>0</v>
      </c>
      <c r="U41" s="285" t="str">
        <f>IF(T41=0,"-",T41/(T41+V41))</f>
        <v>-</v>
      </c>
      <c r="V41" s="281">
        <f>SUM(V42:V49)</f>
        <v>1</v>
      </c>
      <c r="W41" s="285">
        <f>IF(V41=0,"-",V41/(V41+T41))</f>
        <v>1</v>
      </c>
    </row>
    <row r="42" spans="2:26">
      <c r="B42" s="334" t="s">
        <v>780</v>
      </c>
      <c r="C42" s="284">
        <f t="shared" si="21"/>
        <v>944</v>
      </c>
      <c r="D42" s="284">
        <f t="shared" ref="D42:D49" si="24">SUM(H42,L42,P42,T42)</f>
        <v>276</v>
      </c>
      <c r="E42" s="285">
        <f t="shared" ref="E42:E49" si="25">IF(D42=0,"-",D42/(D42+F42))</f>
        <v>0.2923728813559322</v>
      </c>
      <c r="F42" s="284">
        <f t="shared" ref="F42:F49" si="26">SUM(J42,N42,R42,V42)</f>
        <v>668</v>
      </c>
      <c r="G42" s="285">
        <f t="shared" si="22"/>
        <v>0.7076271186440678</v>
      </c>
      <c r="H42" s="284">
        <v>9</v>
      </c>
      <c r="I42" s="285">
        <f>IF(H42=0,"-",H42/(H42+J42))</f>
        <v>0.40909090909090912</v>
      </c>
      <c r="J42" s="284">
        <v>13</v>
      </c>
      <c r="K42" s="285">
        <f t="shared" si="23"/>
        <v>0.59090909090909094</v>
      </c>
      <c r="L42" s="284">
        <v>226</v>
      </c>
      <c r="M42" s="285">
        <f t="shared" si="16"/>
        <v>0.29123711340206188</v>
      </c>
      <c r="N42" s="284">
        <v>550</v>
      </c>
      <c r="O42" s="285">
        <f t="shared" si="17"/>
        <v>0.70876288659793818</v>
      </c>
      <c r="P42" s="284">
        <v>41</v>
      </c>
      <c r="Q42" s="285">
        <f t="shared" si="0"/>
        <v>0.28082191780821919</v>
      </c>
      <c r="R42" s="284">
        <v>105</v>
      </c>
      <c r="S42" s="285">
        <f t="shared" si="18"/>
        <v>0.71917808219178081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334" t="s">
        <v>781</v>
      </c>
      <c r="C43" s="284">
        <f t="shared" si="21"/>
        <v>2210</v>
      </c>
      <c r="D43" s="284">
        <f t="shared" si="24"/>
        <v>567</v>
      </c>
      <c r="E43" s="285">
        <f t="shared" si="25"/>
        <v>0.25656108597285066</v>
      </c>
      <c r="F43" s="284">
        <f t="shared" si="26"/>
        <v>1643</v>
      </c>
      <c r="G43" s="285">
        <f t="shared" si="22"/>
        <v>0.74343891402714934</v>
      </c>
      <c r="H43" s="284">
        <v>44</v>
      </c>
      <c r="I43" s="285">
        <f t="shared" ref="I43:I49" si="27">IF(H43=0,"-",H43/(H43+J43))</f>
        <v>0.33082706766917291</v>
      </c>
      <c r="J43" s="284">
        <v>89</v>
      </c>
      <c r="K43" s="285">
        <f t="shared" si="23"/>
        <v>0.66917293233082709</v>
      </c>
      <c r="L43" s="284">
        <v>395</v>
      </c>
      <c r="M43" s="285">
        <f t="shared" si="16"/>
        <v>0.23386619301361752</v>
      </c>
      <c r="N43" s="284">
        <v>1294</v>
      </c>
      <c r="O43" s="285">
        <f t="shared" si="17"/>
        <v>0.76613380698638245</v>
      </c>
      <c r="P43" s="284">
        <v>128</v>
      </c>
      <c r="Q43" s="285">
        <f t="shared" si="0"/>
        <v>0.33074935400516797</v>
      </c>
      <c r="R43" s="284">
        <v>259</v>
      </c>
      <c r="S43" s="285">
        <f t="shared" si="18"/>
        <v>0.66925064599483208</v>
      </c>
      <c r="T43" s="284">
        <v>0</v>
      </c>
      <c r="U43" s="285" t="str">
        <f t="shared" si="19"/>
        <v>-</v>
      </c>
      <c r="V43" s="284">
        <v>1</v>
      </c>
      <c r="W43" s="285">
        <f t="shared" si="20"/>
        <v>1</v>
      </c>
    </row>
    <row r="44" spans="2:26">
      <c r="B44" s="334" t="s">
        <v>782</v>
      </c>
      <c r="C44" s="284">
        <f t="shared" si="21"/>
        <v>681</v>
      </c>
      <c r="D44" s="284">
        <f t="shared" si="24"/>
        <v>172</v>
      </c>
      <c r="E44" s="285">
        <f t="shared" si="25"/>
        <v>0.25256975036710722</v>
      </c>
      <c r="F44" s="284">
        <f t="shared" si="26"/>
        <v>509</v>
      </c>
      <c r="G44" s="285">
        <f t="shared" si="22"/>
        <v>0.74743024963289284</v>
      </c>
      <c r="H44" s="284">
        <v>6</v>
      </c>
      <c r="I44" s="285">
        <f t="shared" si="27"/>
        <v>0.5</v>
      </c>
      <c r="J44" s="284">
        <v>6</v>
      </c>
      <c r="K44" s="285">
        <f t="shared" si="23"/>
        <v>0.5</v>
      </c>
      <c r="L44" s="284">
        <v>141</v>
      </c>
      <c r="M44" s="285">
        <f t="shared" si="16"/>
        <v>0.25683060109289618</v>
      </c>
      <c r="N44" s="284">
        <v>408</v>
      </c>
      <c r="O44" s="285">
        <f t="shared" si="17"/>
        <v>0.74316939890710387</v>
      </c>
      <c r="P44" s="284">
        <v>25</v>
      </c>
      <c r="Q44" s="285">
        <f t="shared" si="0"/>
        <v>0.20833333333333334</v>
      </c>
      <c r="R44" s="284">
        <v>95</v>
      </c>
      <c r="S44" s="285">
        <f t="shared" si="18"/>
        <v>0.79166666666666663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334" t="s">
        <v>783</v>
      </c>
      <c r="C45" s="284">
        <f t="shared" si="21"/>
        <v>897</v>
      </c>
      <c r="D45" s="284">
        <f t="shared" si="24"/>
        <v>234</v>
      </c>
      <c r="E45" s="285">
        <f t="shared" si="25"/>
        <v>0.2608695652173913</v>
      </c>
      <c r="F45" s="284">
        <f t="shared" si="26"/>
        <v>663</v>
      </c>
      <c r="G45" s="285">
        <f t="shared" si="22"/>
        <v>0.73913043478260865</v>
      </c>
      <c r="H45" s="284">
        <v>5</v>
      </c>
      <c r="I45" s="285">
        <f t="shared" si="27"/>
        <v>0.29411764705882354</v>
      </c>
      <c r="J45" s="284">
        <v>12</v>
      </c>
      <c r="K45" s="285">
        <f t="shared" si="23"/>
        <v>0.70588235294117652</v>
      </c>
      <c r="L45" s="284">
        <v>205</v>
      </c>
      <c r="M45" s="285">
        <f t="shared" si="16"/>
        <v>0.27009222661396576</v>
      </c>
      <c r="N45" s="284">
        <v>554</v>
      </c>
      <c r="O45" s="285">
        <f t="shared" si="17"/>
        <v>0.7299077733860343</v>
      </c>
      <c r="P45" s="284">
        <v>24</v>
      </c>
      <c r="Q45" s="285">
        <f t="shared" si="0"/>
        <v>0.19834710743801653</v>
      </c>
      <c r="R45" s="284">
        <v>97</v>
      </c>
      <c r="S45" s="285">
        <f t="shared" si="18"/>
        <v>0.80165289256198347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334" t="s">
        <v>784</v>
      </c>
      <c r="C46" s="284">
        <f t="shared" si="21"/>
        <v>649</v>
      </c>
      <c r="D46" s="284">
        <f t="shared" si="24"/>
        <v>188</v>
      </c>
      <c r="E46" s="285">
        <f t="shared" si="25"/>
        <v>0.2896764252696456</v>
      </c>
      <c r="F46" s="284">
        <f t="shared" si="26"/>
        <v>461</v>
      </c>
      <c r="G46" s="285">
        <f t="shared" si="22"/>
        <v>0.71032357473035435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162</v>
      </c>
      <c r="M46" s="285">
        <f t="shared" si="16"/>
        <v>0.30055658627087201</v>
      </c>
      <c r="N46" s="284">
        <v>377</v>
      </c>
      <c r="O46" s="285">
        <f t="shared" si="17"/>
        <v>0.69944341372912799</v>
      </c>
      <c r="P46" s="284">
        <v>21</v>
      </c>
      <c r="Q46" s="285">
        <f t="shared" si="0"/>
        <v>0.21428571428571427</v>
      </c>
      <c r="R46" s="284">
        <v>77</v>
      </c>
      <c r="S46" s="285">
        <f t="shared" si="18"/>
        <v>0.7857142857142857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334" t="s">
        <v>785</v>
      </c>
      <c r="C47" s="284">
        <f t="shared" si="21"/>
        <v>1216</v>
      </c>
      <c r="D47" s="284">
        <f t="shared" si="24"/>
        <v>344</v>
      </c>
      <c r="E47" s="285">
        <f t="shared" si="25"/>
        <v>0.28289473684210525</v>
      </c>
      <c r="F47" s="284">
        <f t="shared" si="26"/>
        <v>872</v>
      </c>
      <c r="G47" s="285">
        <f t="shared" si="22"/>
        <v>0.71710526315789469</v>
      </c>
      <c r="H47" s="284">
        <v>10</v>
      </c>
      <c r="I47" s="285">
        <f t="shared" si="27"/>
        <v>0.35714285714285715</v>
      </c>
      <c r="J47" s="284">
        <v>18</v>
      </c>
      <c r="K47" s="285">
        <f t="shared" si="23"/>
        <v>0.6428571428571429</v>
      </c>
      <c r="L47" s="284">
        <v>296</v>
      </c>
      <c r="M47" s="285">
        <f t="shared" si="16"/>
        <v>0.29335976214073339</v>
      </c>
      <c r="N47" s="284">
        <v>713</v>
      </c>
      <c r="O47" s="285">
        <f t="shared" si="17"/>
        <v>0.70664023785926655</v>
      </c>
      <c r="P47" s="284">
        <v>38</v>
      </c>
      <c r="Q47" s="285">
        <f t="shared" si="0"/>
        <v>0.21229050279329609</v>
      </c>
      <c r="R47" s="284">
        <v>141</v>
      </c>
      <c r="S47" s="285">
        <f t="shared" si="18"/>
        <v>0.78770949720670391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334" t="s">
        <v>786</v>
      </c>
      <c r="C48" s="284">
        <f t="shared" si="21"/>
        <v>2516</v>
      </c>
      <c r="D48" s="284">
        <f t="shared" si="24"/>
        <v>813</v>
      </c>
      <c r="E48" s="285">
        <f t="shared" si="25"/>
        <v>0.32313195548489665</v>
      </c>
      <c r="F48" s="284">
        <f t="shared" si="26"/>
        <v>1703</v>
      </c>
      <c r="G48" s="285">
        <f t="shared" si="22"/>
        <v>0.6768680445151033</v>
      </c>
      <c r="H48" s="284">
        <v>31</v>
      </c>
      <c r="I48" s="285">
        <f t="shared" si="27"/>
        <v>0.5</v>
      </c>
      <c r="J48" s="284">
        <v>31</v>
      </c>
      <c r="K48" s="285">
        <f t="shared" si="23"/>
        <v>0.5</v>
      </c>
      <c r="L48" s="284">
        <v>681</v>
      </c>
      <c r="M48" s="285">
        <f t="shared" si="16"/>
        <v>0.31956827780384794</v>
      </c>
      <c r="N48" s="284">
        <v>1450</v>
      </c>
      <c r="O48" s="285">
        <f t="shared" si="17"/>
        <v>0.680431722196152</v>
      </c>
      <c r="P48" s="284">
        <v>101</v>
      </c>
      <c r="Q48" s="285">
        <f t="shared" si="0"/>
        <v>0.31269349845201239</v>
      </c>
      <c r="R48" s="284">
        <v>222</v>
      </c>
      <c r="S48" s="285">
        <f t="shared" si="18"/>
        <v>0.68730650154798767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36" t="s">
        <v>787</v>
      </c>
      <c r="C49" s="287">
        <f t="shared" si="21"/>
        <v>75</v>
      </c>
      <c r="D49" s="287">
        <f t="shared" si="24"/>
        <v>30</v>
      </c>
      <c r="E49" s="288">
        <f t="shared" si="25"/>
        <v>0.4</v>
      </c>
      <c r="F49" s="287">
        <f t="shared" si="26"/>
        <v>45</v>
      </c>
      <c r="G49" s="288">
        <f t="shared" si="22"/>
        <v>0.6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26</v>
      </c>
      <c r="M49" s="288">
        <f t="shared" si="16"/>
        <v>0.40625</v>
      </c>
      <c r="N49" s="287">
        <v>38</v>
      </c>
      <c r="O49" s="288">
        <f t="shared" si="17"/>
        <v>0.59375</v>
      </c>
      <c r="P49" s="287">
        <v>2</v>
      </c>
      <c r="Q49" s="288">
        <f t="shared" si="0"/>
        <v>0.2857142857142857</v>
      </c>
      <c r="R49" s="287">
        <v>5</v>
      </c>
      <c r="S49" s="288">
        <f t="shared" si="18"/>
        <v>0.7142857142857143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51" t="s">
        <v>803</v>
      </c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</row>
    <row r="51" spans="2:23">
      <c r="B51" s="337" t="s">
        <v>804</v>
      </c>
    </row>
    <row r="52" spans="2:23">
      <c r="B52" s="337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678B0-57AF-4E9F-852A-7D97CF249673}">
  <sheetPr>
    <pageSetUpPr fitToPage="1"/>
  </sheetPr>
  <dimension ref="A1:Z52"/>
  <sheetViews>
    <sheetView topLeftCell="A32" zoomScale="70" zoomScaleNormal="70" workbookViewId="0">
      <selection activeCell="B1" sqref="B1:W1"/>
    </sheetView>
  </sheetViews>
  <sheetFormatPr defaultRowHeight="16.2"/>
  <cols>
    <col min="1" max="1" width="8.33203125" style="322" customWidth="1"/>
    <col min="2" max="2" width="29.77734375" style="322" customWidth="1"/>
    <col min="3" max="23" width="9.88671875" style="323" customWidth="1"/>
    <col min="24" max="24" width="10.33203125" style="323" customWidth="1"/>
    <col min="25" max="25" width="9.88671875" style="323" customWidth="1"/>
    <col min="26" max="26" width="10.21875" style="323" customWidth="1"/>
    <col min="27" max="256" width="8.88671875" style="322"/>
    <col min="257" max="257" width="8.33203125" style="322" customWidth="1"/>
    <col min="258" max="258" width="29.77734375" style="322" customWidth="1"/>
    <col min="259" max="279" width="9.88671875" style="322" customWidth="1"/>
    <col min="280" max="280" width="10.33203125" style="322" customWidth="1"/>
    <col min="281" max="281" width="9.88671875" style="322" customWidth="1"/>
    <col min="282" max="282" width="10.21875" style="322" customWidth="1"/>
    <col min="283" max="512" width="8.88671875" style="322"/>
    <col min="513" max="513" width="8.33203125" style="322" customWidth="1"/>
    <col min="514" max="514" width="29.77734375" style="322" customWidth="1"/>
    <col min="515" max="535" width="9.88671875" style="322" customWidth="1"/>
    <col min="536" max="536" width="10.33203125" style="322" customWidth="1"/>
    <col min="537" max="537" width="9.88671875" style="322" customWidth="1"/>
    <col min="538" max="538" width="10.21875" style="322" customWidth="1"/>
    <col min="539" max="768" width="8.88671875" style="322"/>
    <col min="769" max="769" width="8.33203125" style="322" customWidth="1"/>
    <col min="770" max="770" width="29.77734375" style="322" customWidth="1"/>
    <col min="771" max="791" width="9.88671875" style="322" customWidth="1"/>
    <col min="792" max="792" width="10.33203125" style="322" customWidth="1"/>
    <col min="793" max="793" width="9.88671875" style="322" customWidth="1"/>
    <col min="794" max="794" width="10.21875" style="322" customWidth="1"/>
    <col min="795" max="1024" width="8.88671875" style="322"/>
    <col min="1025" max="1025" width="8.33203125" style="322" customWidth="1"/>
    <col min="1026" max="1026" width="29.77734375" style="322" customWidth="1"/>
    <col min="1027" max="1047" width="9.88671875" style="322" customWidth="1"/>
    <col min="1048" max="1048" width="10.33203125" style="322" customWidth="1"/>
    <col min="1049" max="1049" width="9.88671875" style="322" customWidth="1"/>
    <col min="1050" max="1050" width="10.21875" style="322" customWidth="1"/>
    <col min="1051" max="1280" width="8.88671875" style="322"/>
    <col min="1281" max="1281" width="8.33203125" style="322" customWidth="1"/>
    <col min="1282" max="1282" width="29.77734375" style="322" customWidth="1"/>
    <col min="1283" max="1303" width="9.88671875" style="322" customWidth="1"/>
    <col min="1304" max="1304" width="10.33203125" style="322" customWidth="1"/>
    <col min="1305" max="1305" width="9.88671875" style="322" customWidth="1"/>
    <col min="1306" max="1306" width="10.21875" style="322" customWidth="1"/>
    <col min="1307" max="1536" width="8.88671875" style="322"/>
    <col min="1537" max="1537" width="8.33203125" style="322" customWidth="1"/>
    <col min="1538" max="1538" width="29.77734375" style="322" customWidth="1"/>
    <col min="1539" max="1559" width="9.88671875" style="322" customWidth="1"/>
    <col min="1560" max="1560" width="10.33203125" style="322" customWidth="1"/>
    <col min="1561" max="1561" width="9.88671875" style="322" customWidth="1"/>
    <col min="1562" max="1562" width="10.21875" style="322" customWidth="1"/>
    <col min="1563" max="1792" width="8.88671875" style="322"/>
    <col min="1793" max="1793" width="8.33203125" style="322" customWidth="1"/>
    <col min="1794" max="1794" width="29.77734375" style="322" customWidth="1"/>
    <col min="1795" max="1815" width="9.88671875" style="322" customWidth="1"/>
    <col min="1816" max="1816" width="10.33203125" style="322" customWidth="1"/>
    <col min="1817" max="1817" width="9.88671875" style="322" customWidth="1"/>
    <col min="1818" max="1818" width="10.21875" style="322" customWidth="1"/>
    <col min="1819" max="2048" width="8.88671875" style="322"/>
    <col min="2049" max="2049" width="8.33203125" style="322" customWidth="1"/>
    <col min="2050" max="2050" width="29.77734375" style="322" customWidth="1"/>
    <col min="2051" max="2071" width="9.88671875" style="322" customWidth="1"/>
    <col min="2072" max="2072" width="10.33203125" style="322" customWidth="1"/>
    <col min="2073" max="2073" width="9.88671875" style="322" customWidth="1"/>
    <col min="2074" max="2074" width="10.21875" style="322" customWidth="1"/>
    <col min="2075" max="2304" width="8.88671875" style="322"/>
    <col min="2305" max="2305" width="8.33203125" style="322" customWidth="1"/>
    <col min="2306" max="2306" width="29.77734375" style="322" customWidth="1"/>
    <col min="2307" max="2327" width="9.88671875" style="322" customWidth="1"/>
    <col min="2328" max="2328" width="10.33203125" style="322" customWidth="1"/>
    <col min="2329" max="2329" width="9.88671875" style="322" customWidth="1"/>
    <col min="2330" max="2330" width="10.21875" style="322" customWidth="1"/>
    <col min="2331" max="2560" width="8.88671875" style="322"/>
    <col min="2561" max="2561" width="8.33203125" style="322" customWidth="1"/>
    <col min="2562" max="2562" width="29.77734375" style="322" customWidth="1"/>
    <col min="2563" max="2583" width="9.88671875" style="322" customWidth="1"/>
    <col min="2584" max="2584" width="10.33203125" style="322" customWidth="1"/>
    <col min="2585" max="2585" width="9.88671875" style="322" customWidth="1"/>
    <col min="2586" max="2586" width="10.21875" style="322" customWidth="1"/>
    <col min="2587" max="2816" width="8.88671875" style="322"/>
    <col min="2817" max="2817" width="8.33203125" style="322" customWidth="1"/>
    <col min="2818" max="2818" width="29.77734375" style="322" customWidth="1"/>
    <col min="2819" max="2839" width="9.88671875" style="322" customWidth="1"/>
    <col min="2840" max="2840" width="10.33203125" style="322" customWidth="1"/>
    <col min="2841" max="2841" width="9.88671875" style="322" customWidth="1"/>
    <col min="2842" max="2842" width="10.21875" style="322" customWidth="1"/>
    <col min="2843" max="3072" width="8.88671875" style="322"/>
    <col min="3073" max="3073" width="8.33203125" style="322" customWidth="1"/>
    <col min="3074" max="3074" width="29.77734375" style="322" customWidth="1"/>
    <col min="3075" max="3095" width="9.88671875" style="322" customWidth="1"/>
    <col min="3096" max="3096" width="10.33203125" style="322" customWidth="1"/>
    <col min="3097" max="3097" width="9.88671875" style="322" customWidth="1"/>
    <col min="3098" max="3098" width="10.21875" style="322" customWidth="1"/>
    <col min="3099" max="3328" width="8.88671875" style="322"/>
    <col min="3329" max="3329" width="8.33203125" style="322" customWidth="1"/>
    <col min="3330" max="3330" width="29.77734375" style="322" customWidth="1"/>
    <col min="3331" max="3351" width="9.88671875" style="322" customWidth="1"/>
    <col min="3352" max="3352" width="10.33203125" style="322" customWidth="1"/>
    <col min="3353" max="3353" width="9.88671875" style="322" customWidth="1"/>
    <col min="3354" max="3354" width="10.21875" style="322" customWidth="1"/>
    <col min="3355" max="3584" width="8.88671875" style="322"/>
    <col min="3585" max="3585" width="8.33203125" style="322" customWidth="1"/>
    <col min="3586" max="3586" width="29.77734375" style="322" customWidth="1"/>
    <col min="3587" max="3607" width="9.88671875" style="322" customWidth="1"/>
    <col min="3608" max="3608" width="10.33203125" style="322" customWidth="1"/>
    <col min="3609" max="3609" width="9.88671875" style="322" customWidth="1"/>
    <col min="3610" max="3610" width="10.21875" style="322" customWidth="1"/>
    <col min="3611" max="3840" width="8.88671875" style="322"/>
    <col min="3841" max="3841" width="8.33203125" style="322" customWidth="1"/>
    <col min="3842" max="3842" width="29.77734375" style="322" customWidth="1"/>
    <col min="3843" max="3863" width="9.88671875" style="322" customWidth="1"/>
    <col min="3864" max="3864" width="10.33203125" style="322" customWidth="1"/>
    <col min="3865" max="3865" width="9.88671875" style="322" customWidth="1"/>
    <col min="3866" max="3866" width="10.21875" style="322" customWidth="1"/>
    <col min="3867" max="4096" width="8.88671875" style="322"/>
    <col min="4097" max="4097" width="8.33203125" style="322" customWidth="1"/>
    <col min="4098" max="4098" width="29.77734375" style="322" customWidth="1"/>
    <col min="4099" max="4119" width="9.88671875" style="322" customWidth="1"/>
    <col min="4120" max="4120" width="10.33203125" style="322" customWidth="1"/>
    <col min="4121" max="4121" width="9.88671875" style="322" customWidth="1"/>
    <col min="4122" max="4122" width="10.21875" style="322" customWidth="1"/>
    <col min="4123" max="4352" width="8.88671875" style="322"/>
    <col min="4353" max="4353" width="8.33203125" style="322" customWidth="1"/>
    <col min="4354" max="4354" width="29.77734375" style="322" customWidth="1"/>
    <col min="4355" max="4375" width="9.88671875" style="322" customWidth="1"/>
    <col min="4376" max="4376" width="10.33203125" style="322" customWidth="1"/>
    <col min="4377" max="4377" width="9.88671875" style="322" customWidth="1"/>
    <col min="4378" max="4378" width="10.21875" style="322" customWidth="1"/>
    <col min="4379" max="4608" width="8.88671875" style="322"/>
    <col min="4609" max="4609" width="8.33203125" style="322" customWidth="1"/>
    <col min="4610" max="4610" width="29.77734375" style="322" customWidth="1"/>
    <col min="4611" max="4631" width="9.88671875" style="322" customWidth="1"/>
    <col min="4632" max="4632" width="10.33203125" style="322" customWidth="1"/>
    <col min="4633" max="4633" width="9.88671875" style="322" customWidth="1"/>
    <col min="4634" max="4634" width="10.21875" style="322" customWidth="1"/>
    <col min="4635" max="4864" width="8.88671875" style="322"/>
    <col min="4865" max="4865" width="8.33203125" style="322" customWidth="1"/>
    <col min="4866" max="4866" width="29.77734375" style="322" customWidth="1"/>
    <col min="4867" max="4887" width="9.88671875" style="322" customWidth="1"/>
    <col min="4888" max="4888" width="10.33203125" style="322" customWidth="1"/>
    <col min="4889" max="4889" width="9.88671875" style="322" customWidth="1"/>
    <col min="4890" max="4890" width="10.21875" style="322" customWidth="1"/>
    <col min="4891" max="5120" width="8.88671875" style="322"/>
    <col min="5121" max="5121" width="8.33203125" style="322" customWidth="1"/>
    <col min="5122" max="5122" width="29.77734375" style="322" customWidth="1"/>
    <col min="5123" max="5143" width="9.88671875" style="322" customWidth="1"/>
    <col min="5144" max="5144" width="10.33203125" style="322" customWidth="1"/>
    <col min="5145" max="5145" width="9.88671875" style="322" customWidth="1"/>
    <col min="5146" max="5146" width="10.21875" style="322" customWidth="1"/>
    <col min="5147" max="5376" width="8.88671875" style="322"/>
    <col min="5377" max="5377" width="8.33203125" style="322" customWidth="1"/>
    <col min="5378" max="5378" width="29.77734375" style="322" customWidth="1"/>
    <col min="5379" max="5399" width="9.88671875" style="322" customWidth="1"/>
    <col min="5400" max="5400" width="10.33203125" style="322" customWidth="1"/>
    <col min="5401" max="5401" width="9.88671875" style="322" customWidth="1"/>
    <col min="5402" max="5402" width="10.21875" style="322" customWidth="1"/>
    <col min="5403" max="5632" width="8.88671875" style="322"/>
    <col min="5633" max="5633" width="8.33203125" style="322" customWidth="1"/>
    <col min="5634" max="5634" width="29.77734375" style="322" customWidth="1"/>
    <col min="5635" max="5655" width="9.88671875" style="322" customWidth="1"/>
    <col min="5656" max="5656" width="10.33203125" style="322" customWidth="1"/>
    <col min="5657" max="5657" width="9.88671875" style="322" customWidth="1"/>
    <col min="5658" max="5658" width="10.21875" style="322" customWidth="1"/>
    <col min="5659" max="5888" width="8.88671875" style="322"/>
    <col min="5889" max="5889" width="8.33203125" style="322" customWidth="1"/>
    <col min="5890" max="5890" width="29.77734375" style="322" customWidth="1"/>
    <col min="5891" max="5911" width="9.88671875" style="322" customWidth="1"/>
    <col min="5912" max="5912" width="10.33203125" style="322" customWidth="1"/>
    <col min="5913" max="5913" width="9.88671875" style="322" customWidth="1"/>
    <col min="5914" max="5914" width="10.21875" style="322" customWidth="1"/>
    <col min="5915" max="6144" width="8.88671875" style="322"/>
    <col min="6145" max="6145" width="8.33203125" style="322" customWidth="1"/>
    <col min="6146" max="6146" width="29.77734375" style="322" customWidth="1"/>
    <col min="6147" max="6167" width="9.88671875" style="322" customWidth="1"/>
    <col min="6168" max="6168" width="10.33203125" style="322" customWidth="1"/>
    <col min="6169" max="6169" width="9.88671875" style="322" customWidth="1"/>
    <col min="6170" max="6170" width="10.21875" style="322" customWidth="1"/>
    <col min="6171" max="6400" width="8.88671875" style="322"/>
    <col min="6401" max="6401" width="8.33203125" style="322" customWidth="1"/>
    <col min="6402" max="6402" width="29.77734375" style="322" customWidth="1"/>
    <col min="6403" max="6423" width="9.88671875" style="322" customWidth="1"/>
    <col min="6424" max="6424" width="10.33203125" style="322" customWidth="1"/>
    <col min="6425" max="6425" width="9.88671875" style="322" customWidth="1"/>
    <col min="6426" max="6426" width="10.21875" style="322" customWidth="1"/>
    <col min="6427" max="6656" width="8.88671875" style="322"/>
    <col min="6657" max="6657" width="8.33203125" style="322" customWidth="1"/>
    <col min="6658" max="6658" width="29.77734375" style="322" customWidth="1"/>
    <col min="6659" max="6679" width="9.88671875" style="322" customWidth="1"/>
    <col min="6680" max="6680" width="10.33203125" style="322" customWidth="1"/>
    <col min="6681" max="6681" width="9.88671875" style="322" customWidth="1"/>
    <col min="6682" max="6682" width="10.21875" style="322" customWidth="1"/>
    <col min="6683" max="6912" width="8.88671875" style="322"/>
    <col min="6913" max="6913" width="8.33203125" style="322" customWidth="1"/>
    <col min="6914" max="6914" width="29.77734375" style="322" customWidth="1"/>
    <col min="6915" max="6935" width="9.88671875" style="322" customWidth="1"/>
    <col min="6936" max="6936" width="10.33203125" style="322" customWidth="1"/>
    <col min="6937" max="6937" width="9.88671875" style="322" customWidth="1"/>
    <col min="6938" max="6938" width="10.21875" style="322" customWidth="1"/>
    <col min="6939" max="7168" width="8.88671875" style="322"/>
    <col min="7169" max="7169" width="8.33203125" style="322" customWidth="1"/>
    <col min="7170" max="7170" width="29.77734375" style="322" customWidth="1"/>
    <col min="7171" max="7191" width="9.88671875" style="322" customWidth="1"/>
    <col min="7192" max="7192" width="10.33203125" style="322" customWidth="1"/>
    <col min="7193" max="7193" width="9.88671875" style="322" customWidth="1"/>
    <col min="7194" max="7194" width="10.21875" style="322" customWidth="1"/>
    <col min="7195" max="7424" width="8.88671875" style="322"/>
    <col min="7425" max="7425" width="8.33203125" style="322" customWidth="1"/>
    <col min="7426" max="7426" width="29.77734375" style="322" customWidth="1"/>
    <col min="7427" max="7447" width="9.88671875" style="322" customWidth="1"/>
    <col min="7448" max="7448" width="10.33203125" style="322" customWidth="1"/>
    <col min="7449" max="7449" width="9.88671875" style="322" customWidth="1"/>
    <col min="7450" max="7450" width="10.21875" style="322" customWidth="1"/>
    <col min="7451" max="7680" width="8.88671875" style="322"/>
    <col min="7681" max="7681" width="8.33203125" style="322" customWidth="1"/>
    <col min="7682" max="7682" width="29.77734375" style="322" customWidth="1"/>
    <col min="7683" max="7703" width="9.88671875" style="322" customWidth="1"/>
    <col min="7704" max="7704" width="10.33203125" style="322" customWidth="1"/>
    <col min="7705" max="7705" width="9.88671875" style="322" customWidth="1"/>
    <col min="7706" max="7706" width="10.21875" style="322" customWidth="1"/>
    <col min="7707" max="7936" width="8.88671875" style="322"/>
    <col min="7937" max="7937" width="8.33203125" style="322" customWidth="1"/>
    <col min="7938" max="7938" width="29.77734375" style="322" customWidth="1"/>
    <col min="7939" max="7959" width="9.88671875" style="322" customWidth="1"/>
    <col min="7960" max="7960" width="10.33203125" style="322" customWidth="1"/>
    <col min="7961" max="7961" width="9.88671875" style="322" customWidth="1"/>
    <col min="7962" max="7962" width="10.21875" style="322" customWidth="1"/>
    <col min="7963" max="8192" width="8.88671875" style="322"/>
    <col min="8193" max="8193" width="8.33203125" style="322" customWidth="1"/>
    <col min="8194" max="8194" width="29.77734375" style="322" customWidth="1"/>
    <col min="8195" max="8215" width="9.88671875" style="322" customWidth="1"/>
    <col min="8216" max="8216" width="10.33203125" style="322" customWidth="1"/>
    <col min="8217" max="8217" width="9.88671875" style="322" customWidth="1"/>
    <col min="8218" max="8218" width="10.21875" style="322" customWidth="1"/>
    <col min="8219" max="8448" width="8.88671875" style="322"/>
    <col min="8449" max="8449" width="8.33203125" style="322" customWidth="1"/>
    <col min="8450" max="8450" width="29.77734375" style="322" customWidth="1"/>
    <col min="8451" max="8471" width="9.88671875" style="322" customWidth="1"/>
    <col min="8472" max="8472" width="10.33203125" style="322" customWidth="1"/>
    <col min="8473" max="8473" width="9.88671875" style="322" customWidth="1"/>
    <col min="8474" max="8474" width="10.21875" style="322" customWidth="1"/>
    <col min="8475" max="8704" width="8.88671875" style="322"/>
    <col min="8705" max="8705" width="8.33203125" style="322" customWidth="1"/>
    <col min="8706" max="8706" width="29.77734375" style="322" customWidth="1"/>
    <col min="8707" max="8727" width="9.88671875" style="322" customWidth="1"/>
    <col min="8728" max="8728" width="10.33203125" style="322" customWidth="1"/>
    <col min="8729" max="8729" width="9.88671875" style="322" customWidth="1"/>
    <col min="8730" max="8730" width="10.21875" style="322" customWidth="1"/>
    <col min="8731" max="8960" width="8.88671875" style="322"/>
    <col min="8961" max="8961" width="8.33203125" style="322" customWidth="1"/>
    <col min="8962" max="8962" width="29.77734375" style="322" customWidth="1"/>
    <col min="8963" max="8983" width="9.88671875" style="322" customWidth="1"/>
    <col min="8984" max="8984" width="10.33203125" style="322" customWidth="1"/>
    <col min="8985" max="8985" width="9.88671875" style="322" customWidth="1"/>
    <col min="8986" max="8986" width="10.21875" style="322" customWidth="1"/>
    <col min="8987" max="9216" width="8.88671875" style="322"/>
    <col min="9217" max="9217" width="8.33203125" style="322" customWidth="1"/>
    <col min="9218" max="9218" width="29.77734375" style="322" customWidth="1"/>
    <col min="9219" max="9239" width="9.88671875" style="322" customWidth="1"/>
    <col min="9240" max="9240" width="10.33203125" style="322" customWidth="1"/>
    <col min="9241" max="9241" width="9.88671875" style="322" customWidth="1"/>
    <col min="9242" max="9242" width="10.21875" style="322" customWidth="1"/>
    <col min="9243" max="9472" width="8.88671875" style="322"/>
    <col min="9473" max="9473" width="8.33203125" style="322" customWidth="1"/>
    <col min="9474" max="9474" width="29.77734375" style="322" customWidth="1"/>
    <col min="9475" max="9495" width="9.88671875" style="322" customWidth="1"/>
    <col min="9496" max="9496" width="10.33203125" style="322" customWidth="1"/>
    <col min="9497" max="9497" width="9.88671875" style="322" customWidth="1"/>
    <col min="9498" max="9498" width="10.21875" style="322" customWidth="1"/>
    <col min="9499" max="9728" width="8.88671875" style="322"/>
    <col min="9729" max="9729" width="8.33203125" style="322" customWidth="1"/>
    <col min="9730" max="9730" width="29.77734375" style="322" customWidth="1"/>
    <col min="9731" max="9751" width="9.88671875" style="322" customWidth="1"/>
    <col min="9752" max="9752" width="10.33203125" style="322" customWidth="1"/>
    <col min="9753" max="9753" width="9.88671875" style="322" customWidth="1"/>
    <col min="9754" max="9754" width="10.21875" style="322" customWidth="1"/>
    <col min="9755" max="9984" width="8.88671875" style="322"/>
    <col min="9985" max="9985" width="8.33203125" style="322" customWidth="1"/>
    <col min="9986" max="9986" width="29.77734375" style="322" customWidth="1"/>
    <col min="9987" max="10007" width="9.88671875" style="322" customWidth="1"/>
    <col min="10008" max="10008" width="10.33203125" style="322" customWidth="1"/>
    <col min="10009" max="10009" width="9.88671875" style="322" customWidth="1"/>
    <col min="10010" max="10010" width="10.21875" style="322" customWidth="1"/>
    <col min="10011" max="10240" width="8.88671875" style="322"/>
    <col min="10241" max="10241" width="8.33203125" style="322" customWidth="1"/>
    <col min="10242" max="10242" width="29.77734375" style="322" customWidth="1"/>
    <col min="10243" max="10263" width="9.88671875" style="322" customWidth="1"/>
    <col min="10264" max="10264" width="10.33203125" style="322" customWidth="1"/>
    <col min="10265" max="10265" width="9.88671875" style="322" customWidth="1"/>
    <col min="10266" max="10266" width="10.21875" style="322" customWidth="1"/>
    <col min="10267" max="10496" width="8.88671875" style="322"/>
    <col min="10497" max="10497" width="8.33203125" style="322" customWidth="1"/>
    <col min="10498" max="10498" width="29.77734375" style="322" customWidth="1"/>
    <col min="10499" max="10519" width="9.88671875" style="322" customWidth="1"/>
    <col min="10520" max="10520" width="10.33203125" style="322" customWidth="1"/>
    <col min="10521" max="10521" width="9.88671875" style="322" customWidth="1"/>
    <col min="10522" max="10522" width="10.21875" style="322" customWidth="1"/>
    <col min="10523" max="10752" width="8.88671875" style="322"/>
    <col min="10753" max="10753" width="8.33203125" style="322" customWidth="1"/>
    <col min="10754" max="10754" width="29.77734375" style="322" customWidth="1"/>
    <col min="10755" max="10775" width="9.88671875" style="322" customWidth="1"/>
    <col min="10776" max="10776" width="10.33203125" style="322" customWidth="1"/>
    <col min="10777" max="10777" width="9.88671875" style="322" customWidth="1"/>
    <col min="10778" max="10778" width="10.21875" style="322" customWidth="1"/>
    <col min="10779" max="11008" width="8.88671875" style="322"/>
    <col min="11009" max="11009" width="8.33203125" style="322" customWidth="1"/>
    <col min="11010" max="11010" width="29.77734375" style="322" customWidth="1"/>
    <col min="11011" max="11031" width="9.88671875" style="322" customWidth="1"/>
    <col min="11032" max="11032" width="10.33203125" style="322" customWidth="1"/>
    <col min="11033" max="11033" width="9.88671875" style="322" customWidth="1"/>
    <col min="11034" max="11034" width="10.21875" style="322" customWidth="1"/>
    <col min="11035" max="11264" width="8.88671875" style="322"/>
    <col min="11265" max="11265" width="8.33203125" style="322" customWidth="1"/>
    <col min="11266" max="11266" width="29.77734375" style="322" customWidth="1"/>
    <col min="11267" max="11287" width="9.88671875" style="322" customWidth="1"/>
    <col min="11288" max="11288" width="10.33203125" style="322" customWidth="1"/>
    <col min="11289" max="11289" width="9.88671875" style="322" customWidth="1"/>
    <col min="11290" max="11290" width="10.21875" style="322" customWidth="1"/>
    <col min="11291" max="11520" width="8.88671875" style="322"/>
    <col min="11521" max="11521" width="8.33203125" style="322" customWidth="1"/>
    <col min="11522" max="11522" width="29.77734375" style="322" customWidth="1"/>
    <col min="11523" max="11543" width="9.88671875" style="322" customWidth="1"/>
    <col min="11544" max="11544" width="10.33203125" style="322" customWidth="1"/>
    <col min="11545" max="11545" width="9.88671875" style="322" customWidth="1"/>
    <col min="11546" max="11546" width="10.21875" style="322" customWidth="1"/>
    <col min="11547" max="11776" width="8.88671875" style="322"/>
    <col min="11777" max="11777" width="8.33203125" style="322" customWidth="1"/>
    <col min="11778" max="11778" width="29.77734375" style="322" customWidth="1"/>
    <col min="11779" max="11799" width="9.88671875" style="322" customWidth="1"/>
    <col min="11800" max="11800" width="10.33203125" style="322" customWidth="1"/>
    <col min="11801" max="11801" width="9.88671875" style="322" customWidth="1"/>
    <col min="11802" max="11802" width="10.21875" style="322" customWidth="1"/>
    <col min="11803" max="12032" width="8.88671875" style="322"/>
    <col min="12033" max="12033" width="8.33203125" style="322" customWidth="1"/>
    <col min="12034" max="12034" width="29.77734375" style="322" customWidth="1"/>
    <col min="12035" max="12055" width="9.88671875" style="322" customWidth="1"/>
    <col min="12056" max="12056" width="10.33203125" style="322" customWidth="1"/>
    <col min="12057" max="12057" width="9.88671875" style="322" customWidth="1"/>
    <col min="12058" max="12058" width="10.21875" style="322" customWidth="1"/>
    <col min="12059" max="12288" width="8.88671875" style="322"/>
    <col min="12289" max="12289" width="8.33203125" style="322" customWidth="1"/>
    <col min="12290" max="12290" width="29.77734375" style="322" customWidth="1"/>
    <col min="12291" max="12311" width="9.88671875" style="322" customWidth="1"/>
    <col min="12312" max="12312" width="10.33203125" style="322" customWidth="1"/>
    <col min="12313" max="12313" width="9.88671875" style="322" customWidth="1"/>
    <col min="12314" max="12314" width="10.21875" style="322" customWidth="1"/>
    <col min="12315" max="12544" width="8.88671875" style="322"/>
    <col min="12545" max="12545" width="8.33203125" style="322" customWidth="1"/>
    <col min="12546" max="12546" width="29.77734375" style="322" customWidth="1"/>
    <col min="12547" max="12567" width="9.88671875" style="322" customWidth="1"/>
    <col min="12568" max="12568" width="10.33203125" style="322" customWidth="1"/>
    <col min="12569" max="12569" width="9.88671875" style="322" customWidth="1"/>
    <col min="12570" max="12570" width="10.21875" style="322" customWidth="1"/>
    <col min="12571" max="12800" width="8.88671875" style="322"/>
    <col min="12801" max="12801" width="8.33203125" style="322" customWidth="1"/>
    <col min="12802" max="12802" width="29.77734375" style="322" customWidth="1"/>
    <col min="12803" max="12823" width="9.88671875" style="322" customWidth="1"/>
    <col min="12824" max="12824" width="10.33203125" style="322" customWidth="1"/>
    <col min="12825" max="12825" width="9.88671875" style="322" customWidth="1"/>
    <col min="12826" max="12826" width="10.21875" style="322" customWidth="1"/>
    <col min="12827" max="13056" width="8.88671875" style="322"/>
    <col min="13057" max="13057" width="8.33203125" style="322" customWidth="1"/>
    <col min="13058" max="13058" width="29.77734375" style="322" customWidth="1"/>
    <col min="13059" max="13079" width="9.88671875" style="322" customWidth="1"/>
    <col min="13080" max="13080" width="10.33203125" style="322" customWidth="1"/>
    <col min="13081" max="13081" width="9.88671875" style="322" customWidth="1"/>
    <col min="13082" max="13082" width="10.21875" style="322" customWidth="1"/>
    <col min="13083" max="13312" width="8.88671875" style="322"/>
    <col min="13313" max="13313" width="8.33203125" style="322" customWidth="1"/>
    <col min="13314" max="13314" width="29.77734375" style="322" customWidth="1"/>
    <col min="13315" max="13335" width="9.88671875" style="322" customWidth="1"/>
    <col min="13336" max="13336" width="10.33203125" style="322" customWidth="1"/>
    <col min="13337" max="13337" width="9.88671875" style="322" customWidth="1"/>
    <col min="13338" max="13338" width="10.21875" style="322" customWidth="1"/>
    <col min="13339" max="13568" width="8.88671875" style="322"/>
    <col min="13569" max="13569" width="8.33203125" style="322" customWidth="1"/>
    <col min="13570" max="13570" width="29.77734375" style="322" customWidth="1"/>
    <col min="13571" max="13591" width="9.88671875" style="322" customWidth="1"/>
    <col min="13592" max="13592" width="10.33203125" style="322" customWidth="1"/>
    <col min="13593" max="13593" width="9.88671875" style="322" customWidth="1"/>
    <col min="13594" max="13594" width="10.21875" style="322" customWidth="1"/>
    <col min="13595" max="13824" width="8.88671875" style="322"/>
    <col min="13825" max="13825" width="8.33203125" style="322" customWidth="1"/>
    <col min="13826" max="13826" width="29.77734375" style="322" customWidth="1"/>
    <col min="13827" max="13847" width="9.88671875" style="322" customWidth="1"/>
    <col min="13848" max="13848" width="10.33203125" style="322" customWidth="1"/>
    <col min="13849" max="13849" width="9.88671875" style="322" customWidth="1"/>
    <col min="13850" max="13850" width="10.21875" style="322" customWidth="1"/>
    <col min="13851" max="14080" width="8.88671875" style="322"/>
    <col min="14081" max="14081" width="8.33203125" style="322" customWidth="1"/>
    <col min="14082" max="14082" width="29.77734375" style="322" customWidth="1"/>
    <col min="14083" max="14103" width="9.88671875" style="322" customWidth="1"/>
    <col min="14104" max="14104" width="10.33203125" style="322" customWidth="1"/>
    <col min="14105" max="14105" width="9.88671875" style="322" customWidth="1"/>
    <col min="14106" max="14106" width="10.21875" style="322" customWidth="1"/>
    <col min="14107" max="14336" width="8.88671875" style="322"/>
    <col min="14337" max="14337" width="8.33203125" style="322" customWidth="1"/>
    <col min="14338" max="14338" width="29.77734375" style="322" customWidth="1"/>
    <col min="14339" max="14359" width="9.88671875" style="322" customWidth="1"/>
    <col min="14360" max="14360" width="10.33203125" style="322" customWidth="1"/>
    <col min="14361" max="14361" width="9.88671875" style="322" customWidth="1"/>
    <col min="14362" max="14362" width="10.21875" style="322" customWidth="1"/>
    <col min="14363" max="14592" width="8.88671875" style="322"/>
    <col min="14593" max="14593" width="8.33203125" style="322" customWidth="1"/>
    <col min="14594" max="14594" width="29.77734375" style="322" customWidth="1"/>
    <col min="14595" max="14615" width="9.88671875" style="322" customWidth="1"/>
    <col min="14616" max="14616" width="10.33203125" style="322" customWidth="1"/>
    <col min="14617" max="14617" width="9.88671875" style="322" customWidth="1"/>
    <col min="14618" max="14618" width="10.21875" style="322" customWidth="1"/>
    <col min="14619" max="14848" width="8.88671875" style="322"/>
    <col min="14849" max="14849" width="8.33203125" style="322" customWidth="1"/>
    <col min="14850" max="14850" width="29.77734375" style="322" customWidth="1"/>
    <col min="14851" max="14871" width="9.88671875" style="322" customWidth="1"/>
    <col min="14872" max="14872" width="10.33203125" style="322" customWidth="1"/>
    <col min="14873" max="14873" width="9.88671875" style="322" customWidth="1"/>
    <col min="14874" max="14874" width="10.21875" style="322" customWidth="1"/>
    <col min="14875" max="15104" width="8.88671875" style="322"/>
    <col min="15105" max="15105" width="8.33203125" style="322" customWidth="1"/>
    <col min="15106" max="15106" width="29.77734375" style="322" customWidth="1"/>
    <col min="15107" max="15127" width="9.88671875" style="322" customWidth="1"/>
    <col min="15128" max="15128" width="10.33203125" style="322" customWidth="1"/>
    <col min="15129" max="15129" width="9.88671875" style="322" customWidth="1"/>
    <col min="15130" max="15130" width="10.21875" style="322" customWidth="1"/>
    <col min="15131" max="15360" width="8.88671875" style="322"/>
    <col min="15361" max="15361" width="8.33203125" style="322" customWidth="1"/>
    <col min="15362" max="15362" width="29.77734375" style="322" customWidth="1"/>
    <col min="15363" max="15383" width="9.88671875" style="322" customWidth="1"/>
    <col min="15384" max="15384" width="10.33203125" style="322" customWidth="1"/>
    <col min="15385" max="15385" width="9.88671875" style="322" customWidth="1"/>
    <col min="15386" max="15386" width="10.21875" style="322" customWidth="1"/>
    <col min="15387" max="15616" width="8.88671875" style="322"/>
    <col min="15617" max="15617" width="8.33203125" style="322" customWidth="1"/>
    <col min="15618" max="15618" width="29.77734375" style="322" customWidth="1"/>
    <col min="15619" max="15639" width="9.88671875" style="322" customWidth="1"/>
    <col min="15640" max="15640" width="10.33203125" style="322" customWidth="1"/>
    <col min="15641" max="15641" width="9.88671875" style="322" customWidth="1"/>
    <col min="15642" max="15642" width="10.21875" style="322" customWidth="1"/>
    <col min="15643" max="15872" width="8.88671875" style="322"/>
    <col min="15873" max="15873" width="8.33203125" style="322" customWidth="1"/>
    <col min="15874" max="15874" width="29.77734375" style="322" customWidth="1"/>
    <col min="15875" max="15895" width="9.88671875" style="322" customWidth="1"/>
    <col min="15896" max="15896" width="10.33203125" style="322" customWidth="1"/>
    <col min="15897" max="15897" width="9.88671875" style="322" customWidth="1"/>
    <col min="15898" max="15898" width="10.21875" style="322" customWidth="1"/>
    <col min="15899" max="16128" width="8.88671875" style="322"/>
    <col min="16129" max="16129" width="8.33203125" style="322" customWidth="1"/>
    <col min="16130" max="16130" width="29.77734375" style="322" customWidth="1"/>
    <col min="16131" max="16151" width="9.88671875" style="322" customWidth="1"/>
    <col min="16152" max="16152" width="10.33203125" style="322" customWidth="1"/>
    <col min="16153" max="16153" width="9.88671875" style="322" customWidth="1"/>
    <col min="16154" max="16154" width="10.21875" style="322" customWidth="1"/>
    <col min="16155" max="16384" width="8.88671875" style="322"/>
  </cols>
  <sheetData>
    <row r="1" spans="1:26" ht="21" customHeight="1">
      <c r="A1" s="242"/>
      <c r="B1" s="353" t="s">
        <v>788</v>
      </c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28"/>
      <c r="Y1" s="328"/>
      <c r="Z1" s="328"/>
    </row>
    <row r="2" spans="1:26" ht="21" customHeight="1">
      <c r="B2" s="354" t="s">
        <v>800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22"/>
      <c r="Y2" s="322"/>
      <c r="Z2" s="322"/>
    </row>
    <row r="3" spans="1:26" ht="18" customHeight="1">
      <c r="B3" s="355" t="s">
        <v>810</v>
      </c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27"/>
      <c r="Y3" s="327"/>
      <c r="Z3" s="327"/>
    </row>
    <row r="4" spans="1:26" ht="20.25" customHeight="1"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9"/>
      <c r="U4" s="249"/>
      <c r="V4" s="249"/>
      <c r="W4" s="250" t="s">
        <v>0</v>
      </c>
      <c r="X4" s="327"/>
      <c r="Y4" s="327"/>
      <c r="Z4" s="327"/>
    </row>
    <row r="5" spans="1:26" ht="12" customHeight="1">
      <c r="B5" s="356" t="s">
        <v>802</v>
      </c>
      <c r="C5" s="357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322"/>
      <c r="Y5" s="322"/>
      <c r="Z5" s="322"/>
    </row>
    <row r="6" spans="1:26" ht="9" customHeight="1">
      <c r="B6" s="356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322"/>
      <c r="Y6" s="322"/>
      <c r="Z6" s="322"/>
    </row>
    <row r="7" spans="1:26" ht="11.25" hidden="1" customHeight="1">
      <c r="B7" s="356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322"/>
      <c r="Y7" s="322"/>
      <c r="Z7" s="322"/>
    </row>
    <row r="8" spans="1:26" ht="12" customHeight="1">
      <c r="B8" s="356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322"/>
      <c r="Y8" s="322"/>
      <c r="Z8" s="322"/>
    </row>
    <row r="9" spans="1:26" ht="6" customHeight="1">
      <c r="B9" s="356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322"/>
      <c r="Y9" s="322"/>
      <c r="Z9" s="322"/>
    </row>
    <row r="10" spans="1:26" ht="49.95" customHeight="1">
      <c r="B10" s="356"/>
      <c r="C10" s="324" t="s">
        <v>749</v>
      </c>
      <c r="D10" s="324" t="s">
        <v>2</v>
      </c>
      <c r="E10" s="325" t="s">
        <v>750</v>
      </c>
      <c r="F10" s="324" t="s">
        <v>3</v>
      </c>
      <c r="G10" s="325" t="s">
        <v>750</v>
      </c>
      <c r="H10" s="324" t="s">
        <v>2</v>
      </c>
      <c r="I10" s="325" t="s">
        <v>750</v>
      </c>
      <c r="J10" s="324" t="s">
        <v>3</v>
      </c>
      <c r="K10" s="325" t="s">
        <v>750</v>
      </c>
      <c r="L10" s="324" t="s">
        <v>2</v>
      </c>
      <c r="M10" s="325" t="s">
        <v>750</v>
      </c>
      <c r="N10" s="324" t="s">
        <v>3</v>
      </c>
      <c r="O10" s="325" t="s">
        <v>750</v>
      </c>
      <c r="P10" s="324" t="s">
        <v>2</v>
      </c>
      <c r="Q10" s="325" t="s">
        <v>750</v>
      </c>
      <c r="R10" s="324" t="s">
        <v>3</v>
      </c>
      <c r="S10" s="325" t="s">
        <v>750</v>
      </c>
      <c r="T10" s="324" t="s">
        <v>2</v>
      </c>
      <c r="U10" s="325" t="s">
        <v>750</v>
      </c>
      <c r="V10" s="324" t="s">
        <v>3</v>
      </c>
      <c r="W10" s="325" t="s">
        <v>750</v>
      </c>
      <c r="X10" s="322"/>
      <c r="Y10" s="322"/>
      <c r="Z10" s="322"/>
    </row>
    <row r="11" spans="1:26" ht="18.75" customHeight="1">
      <c r="B11" s="329" t="s">
        <v>769</v>
      </c>
      <c r="C11" s="267">
        <f>SUM(C12,C22)</f>
        <v>9198</v>
      </c>
      <c r="D11" s="267">
        <f>SUM(D12,D22)</f>
        <v>2634</v>
      </c>
      <c r="E11" s="268">
        <f>IF(D11=0,"-",D11/(D11+F11))</f>
        <v>0.28636660143509457</v>
      </c>
      <c r="F11" s="267">
        <f>SUM(F12,F22)</f>
        <v>6564</v>
      </c>
      <c r="G11" s="268">
        <f>IF(F11=0,"-",F11/(F11+D11))</f>
        <v>0.71363339856490537</v>
      </c>
      <c r="H11" s="267">
        <f>SUM(H12,H22)</f>
        <v>112</v>
      </c>
      <c r="I11" s="268">
        <f>IF(H11=0,"-",H11/(H11+J11))</f>
        <v>0.38620689655172413</v>
      </c>
      <c r="J11" s="267">
        <f>SUM(J12,J22)</f>
        <v>178</v>
      </c>
      <c r="K11" s="268">
        <f>IF(J11=0,"-",J11/(J11+H11))</f>
        <v>0.61379310344827587</v>
      </c>
      <c r="L11" s="267">
        <f>SUM(L12,L22)</f>
        <v>2148</v>
      </c>
      <c r="M11" s="268">
        <f>IF(L11=0,"-",L11/(L11+N11))</f>
        <v>0.28708901363271855</v>
      </c>
      <c r="N11" s="267">
        <f>SUM(N12,N22)</f>
        <v>5334</v>
      </c>
      <c r="O11" s="268">
        <f>IF(N11=0,"-",N11/(N11+L11))</f>
        <v>0.71291098636728145</v>
      </c>
      <c r="P11" s="267">
        <f>SUM(P12,P22)</f>
        <v>374</v>
      </c>
      <c r="Q11" s="268">
        <f t="shared" ref="Q11:Q49" si="0">IF(P11=0,"-",P11/(P11+R11))</f>
        <v>0.26245614035087722</v>
      </c>
      <c r="R11" s="267">
        <f>SUM(R12,R22)</f>
        <v>1051</v>
      </c>
      <c r="S11" s="268">
        <f>IF(R11=0,"-",R11/(R11+P11))</f>
        <v>0.73754385964912283</v>
      </c>
      <c r="T11" s="267">
        <f>SUM(T12,T22)</f>
        <v>0</v>
      </c>
      <c r="U11" s="268" t="str">
        <f>IF(T11=0,"-",T11/(T11+V11))</f>
        <v>-</v>
      </c>
      <c r="V11" s="267">
        <f>SUM(V12,V22)</f>
        <v>1</v>
      </c>
      <c r="W11" s="268">
        <f>IF(V11=0,"-",V11/(V11+T11))</f>
        <v>1</v>
      </c>
      <c r="X11" s="322"/>
      <c r="Y11" s="322"/>
      <c r="Z11" s="322"/>
    </row>
    <row r="12" spans="1:26" s="234" customFormat="1" ht="18.75" customHeight="1">
      <c r="B12" s="214" t="s">
        <v>47</v>
      </c>
      <c r="C12" s="215">
        <f t="shared" ref="C12:C39" si="1">SUM(D12,F12)</f>
        <v>3649</v>
      </c>
      <c r="D12" s="215">
        <f>SUM(H12,L12,P12,T12)</f>
        <v>1047</v>
      </c>
      <c r="E12" s="216">
        <f t="shared" ref="E12:E39" si="2">IF(D12=0,"-",D12/(D12+F12))</f>
        <v>0.2869279254590299</v>
      </c>
      <c r="F12" s="215">
        <f t="shared" ref="F12:F31" si="3">SUM(J12,N12,R12,V12)</f>
        <v>2602</v>
      </c>
      <c r="G12" s="216">
        <f t="shared" ref="G12:G39" si="4">IF(F12=0,"-",F12/(F12+D12))</f>
        <v>0.7130720745409701</v>
      </c>
      <c r="H12" s="215">
        <f>SUM(H13+H17+H21)</f>
        <v>78</v>
      </c>
      <c r="I12" s="216">
        <f t="shared" ref="I12:I39" si="5">IF(H12=0,"-",H12/(H12+J12))</f>
        <v>0.3611111111111111</v>
      </c>
      <c r="J12" s="215">
        <f>SUM(J13+J17+J21)</f>
        <v>138</v>
      </c>
      <c r="K12" s="216">
        <f t="shared" ref="K12:K31" si="6">IF(J12=0,"-",J12/(J12+H12))</f>
        <v>0.63888888888888884</v>
      </c>
      <c r="L12" s="215">
        <f>SUM(L13+L17+L21)</f>
        <v>796</v>
      </c>
      <c r="M12" s="216">
        <f t="shared" ref="M12:M31" si="7">IF(L12=0,"-",L12/(L12+N12))</f>
        <v>0.27715877437325903</v>
      </c>
      <c r="N12" s="215">
        <f>SUM(N13+N17+N21)</f>
        <v>2076</v>
      </c>
      <c r="O12" s="216">
        <f t="shared" ref="O12:O31" si="8">IF(N12=0,"-",N12/(N12+L12))</f>
        <v>0.72284122562674091</v>
      </c>
      <c r="P12" s="215">
        <f>SUM(P13+P17+P21)</f>
        <v>173</v>
      </c>
      <c r="Q12" s="216">
        <f t="shared" si="0"/>
        <v>0.30892857142857144</v>
      </c>
      <c r="R12" s="215">
        <f>SUM(R13+R17+R21)</f>
        <v>387</v>
      </c>
      <c r="S12" s="216">
        <f t="shared" ref="S12:S31" si="9">IF(R12=0,"-",R12/(R12+P12))</f>
        <v>0.69107142857142856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17" t="s">
        <v>48</v>
      </c>
      <c r="C13" s="215">
        <f t="shared" si="1"/>
        <v>2197</v>
      </c>
      <c r="D13" s="215">
        <f>SUM(H13,L13,P13,T13)</f>
        <v>578</v>
      </c>
      <c r="E13" s="216">
        <f t="shared" si="2"/>
        <v>0.26308602639963585</v>
      </c>
      <c r="F13" s="215">
        <f t="shared" si="3"/>
        <v>1619</v>
      </c>
      <c r="G13" s="216">
        <f t="shared" si="4"/>
        <v>0.73691397360036415</v>
      </c>
      <c r="H13" s="215">
        <f>SUM(H14+H15+H16)</f>
        <v>51</v>
      </c>
      <c r="I13" s="216">
        <f t="shared" si="5"/>
        <v>0.36690647482014388</v>
      </c>
      <c r="J13" s="215">
        <f>SUM(J14+J15+J16)</f>
        <v>88</v>
      </c>
      <c r="K13" s="216">
        <f t="shared" si="6"/>
        <v>0.63309352517985606</v>
      </c>
      <c r="L13" s="215">
        <f>SUM(L14+L15+L16)</f>
        <v>460</v>
      </c>
      <c r="M13" s="216">
        <f t="shared" si="7"/>
        <v>0.25442477876106195</v>
      </c>
      <c r="N13" s="215">
        <f>SUM(N14+N15+N16)</f>
        <v>1348</v>
      </c>
      <c r="O13" s="216">
        <f t="shared" si="8"/>
        <v>0.74557522123893805</v>
      </c>
      <c r="P13" s="215">
        <f>SUM(P14+P15+P16)</f>
        <v>67</v>
      </c>
      <c r="Q13" s="216">
        <f t="shared" si="0"/>
        <v>0.26907630522088355</v>
      </c>
      <c r="R13" s="215">
        <f>SUM(R14+R15+R16)</f>
        <v>182</v>
      </c>
      <c r="S13" s="216">
        <f t="shared" si="9"/>
        <v>0.73092369477911645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22"/>
      <c r="Y13" s="322"/>
      <c r="Z13" s="322"/>
    </row>
    <row r="14" spans="1:26" ht="18.75" customHeight="1">
      <c r="B14" s="218" t="s">
        <v>751</v>
      </c>
      <c r="C14" s="215">
        <f t="shared" si="1"/>
        <v>1810</v>
      </c>
      <c r="D14" s="215">
        <f t="shared" ref="D14:D31" si="12">SUM(H14,L14,P14,T14)</f>
        <v>401</v>
      </c>
      <c r="E14" s="216">
        <f t="shared" si="2"/>
        <v>0.22154696132596685</v>
      </c>
      <c r="F14" s="215">
        <f t="shared" si="3"/>
        <v>1409</v>
      </c>
      <c r="G14" s="216">
        <f t="shared" si="4"/>
        <v>0.77845303867403315</v>
      </c>
      <c r="H14" s="215">
        <v>43</v>
      </c>
      <c r="I14" s="216">
        <f t="shared" si="5"/>
        <v>0.3359375</v>
      </c>
      <c r="J14" s="215">
        <v>85</v>
      </c>
      <c r="K14" s="216">
        <f t="shared" si="6"/>
        <v>0.6640625</v>
      </c>
      <c r="L14" s="215">
        <v>304</v>
      </c>
      <c r="M14" s="216">
        <f t="shared" si="7"/>
        <v>0.20807665982203971</v>
      </c>
      <c r="N14" s="215">
        <v>1157</v>
      </c>
      <c r="O14" s="216">
        <f t="shared" si="8"/>
        <v>0.79192334017796029</v>
      </c>
      <c r="P14" s="215">
        <v>54</v>
      </c>
      <c r="Q14" s="216">
        <f t="shared" si="0"/>
        <v>0.24545454545454545</v>
      </c>
      <c r="R14" s="215">
        <v>166</v>
      </c>
      <c r="S14" s="216">
        <f t="shared" si="9"/>
        <v>0.75454545454545452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22"/>
      <c r="Y14" s="322"/>
      <c r="Z14" s="322"/>
    </row>
    <row r="15" spans="1:26" ht="18.75" customHeight="1">
      <c r="B15" s="218" t="s">
        <v>5</v>
      </c>
      <c r="C15" s="215">
        <f t="shared" si="1"/>
        <v>172</v>
      </c>
      <c r="D15" s="215">
        <f t="shared" si="12"/>
        <v>66</v>
      </c>
      <c r="E15" s="216">
        <f t="shared" si="2"/>
        <v>0.38372093023255816</v>
      </c>
      <c r="F15" s="215">
        <f t="shared" si="3"/>
        <v>106</v>
      </c>
      <c r="G15" s="216">
        <f t="shared" si="4"/>
        <v>0.61627906976744184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53</v>
      </c>
      <c r="M15" s="216">
        <f t="shared" si="7"/>
        <v>0.35333333333333333</v>
      </c>
      <c r="N15" s="215">
        <v>97</v>
      </c>
      <c r="O15" s="216">
        <f t="shared" si="8"/>
        <v>0.64666666666666661</v>
      </c>
      <c r="P15" s="215">
        <v>9</v>
      </c>
      <c r="Q15" s="216">
        <f t="shared" si="0"/>
        <v>0.52941176470588236</v>
      </c>
      <c r="R15" s="215">
        <v>8</v>
      </c>
      <c r="S15" s="216">
        <f t="shared" si="9"/>
        <v>0.47058823529411764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22"/>
      <c r="Y15" s="322"/>
      <c r="Z15" s="322"/>
    </row>
    <row r="16" spans="1:26" ht="18.75" customHeight="1">
      <c r="B16" s="218" t="s">
        <v>49</v>
      </c>
      <c r="C16" s="215">
        <f t="shared" si="1"/>
        <v>215</v>
      </c>
      <c r="D16" s="215">
        <f t="shared" si="12"/>
        <v>111</v>
      </c>
      <c r="E16" s="216">
        <f t="shared" si="2"/>
        <v>0.51627906976744187</v>
      </c>
      <c r="F16" s="215">
        <f t="shared" si="3"/>
        <v>104</v>
      </c>
      <c r="G16" s="216">
        <f t="shared" si="4"/>
        <v>0.48372093023255813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103</v>
      </c>
      <c r="M16" s="216">
        <f t="shared" si="7"/>
        <v>0.52284263959390864</v>
      </c>
      <c r="N16" s="215">
        <v>94</v>
      </c>
      <c r="O16" s="216">
        <f t="shared" si="8"/>
        <v>0.47715736040609136</v>
      </c>
      <c r="P16" s="215">
        <v>4</v>
      </c>
      <c r="Q16" s="216">
        <f t="shared" si="0"/>
        <v>0.33333333333333331</v>
      </c>
      <c r="R16" s="215">
        <v>8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22"/>
      <c r="Y16" s="322"/>
      <c r="Z16" s="322"/>
    </row>
    <row r="17" spans="2:26" ht="18.75" customHeight="1">
      <c r="B17" s="217" t="s">
        <v>50</v>
      </c>
      <c r="C17" s="215">
        <f t="shared" si="1"/>
        <v>820</v>
      </c>
      <c r="D17" s="215">
        <f t="shared" si="12"/>
        <v>323</v>
      </c>
      <c r="E17" s="216">
        <f t="shared" si="2"/>
        <v>0.39390243902439026</v>
      </c>
      <c r="F17" s="215">
        <f t="shared" si="3"/>
        <v>497</v>
      </c>
      <c r="G17" s="216">
        <f t="shared" si="4"/>
        <v>0.60609756097560974</v>
      </c>
      <c r="H17" s="215">
        <f>SUM(H18+H19+H20)</f>
        <v>16</v>
      </c>
      <c r="I17" s="216">
        <f t="shared" si="5"/>
        <v>0.55172413793103448</v>
      </c>
      <c r="J17" s="215">
        <f>SUM(J18+J19+J20)</f>
        <v>13</v>
      </c>
      <c r="K17" s="216">
        <f t="shared" si="6"/>
        <v>0.44827586206896552</v>
      </c>
      <c r="L17" s="215">
        <f>SUM(L18+L19+L20)</f>
        <v>212</v>
      </c>
      <c r="M17" s="216">
        <f t="shared" si="7"/>
        <v>0.3925925925925926</v>
      </c>
      <c r="N17" s="215">
        <f>SUM(N18+N19+N20)</f>
        <v>328</v>
      </c>
      <c r="O17" s="216">
        <f t="shared" si="8"/>
        <v>0.6074074074074074</v>
      </c>
      <c r="P17" s="215">
        <f>SUM(P18+P19+P20)</f>
        <v>95</v>
      </c>
      <c r="Q17" s="216">
        <f t="shared" si="0"/>
        <v>0.37848605577689243</v>
      </c>
      <c r="R17" s="215">
        <f>SUM(R18+R19+R20)</f>
        <v>156</v>
      </c>
      <c r="S17" s="216">
        <f t="shared" si="9"/>
        <v>0.62151394422310757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322"/>
      <c r="Y17" s="322"/>
      <c r="Z17" s="322"/>
    </row>
    <row r="18" spans="2:26" ht="18.75" customHeight="1">
      <c r="B18" s="219" t="s">
        <v>51</v>
      </c>
      <c r="C18" s="215">
        <f t="shared" si="1"/>
        <v>619</v>
      </c>
      <c r="D18" s="215">
        <f t="shared" si="12"/>
        <v>238</v>
      </c>
      <c r="E18" s="216">
        <f t="shared" si="2"/>
        <v>0.38449111470113084</v>
      </c>
      <c r="F18" s="215">
        <f t="shared" si="3"/>
        <v>381</v>
      </c>
      <c r="G18" s="216">
        <f t="shared" si="4"/>
        <v>0.61550888529886916</v>
      </c>
      <c r="H18" s="215">
        <v>8</v>
      </c>
      <c r="I18" s="216">
        <f t="shared" si="5"/>
        <v>0.61538461538461542</v>
      </c>
      <c r="J18" s="215">
        <v>5</v>
      </c>
      <c r="K18" s="216">
        <f t="shared" si="6"/>
        <v>0.38461538461538464</v>
      </c>
      <c r="L18" s="215">
        <v>171</v>
      </c>
      <c r="M18" s="216">
        <f t="shared" si="7"/>
        <v>0.39860139860139859</v>
      </c>
      <c r="N18" s="215">
        <v>258</v>
      </c>
      <c r="O18" s="216">
        <f t="shared" si="8"/>
        <v>0.60139860139860135</v>
      </c>
      <c r="P18" s="215">
        <v>59</v>
      </c>
      <c r="Q18" s="216">
        <f t="shared" si="0"/>
        <v>0.33333333333333331</v>
      </c>
      <c r="R18" s="215">
        <v>118</v>
      </c>
      <c r="S18" s="216">
        <f t="shared" si="9"/>
        <v>0.66666666666666663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22"/>
      <c r="Y18" s="322"/>
      <c r="Z18" s="322"/>
    </row>
    <row r="19" spans="2:26" ht="18.75" customHeight="1">
      <c r="B19" s="219" t="s">
        <v>52</v>
      </c>
      <c r="C19" s="215">
        <f t="shared" si="1"/>
        <v>127</v>
      </c>
      <c r="D19" s="215">
        <f t="shared" si="12"/>
        <v>60</v>
      </c>
      <c r="E19" s="216">
        <f t="shared" si="2"/>
        <v>0.47244094488188976</v>
      </c>
      <c r="F19" s="215">
        <f t="shared" si="3"/>
        <v>67</v>
      </c>
      <c r="G19" s="216">
        <f t="shared" si="4"/>
        <v>0.52755905511811019</v>
      </c>
      <c r="H19" s="215">
        <v>8</v>
      </c>
      <c r="I19" s="216">
        <f t="shared" si="5"/>
        <v>0.5714285714285714</v>
      </c>
      <c r="J19" s="215">
        <v>6</v>
      </c>
      <c r="K19" s="216">
        <f t="shared" si="6"/>
        <v>0.42857142857142855</v>
      </c>
      <c r="L19" s="215">
        <v>20</v>
      </c>
      <c r="M19" s="216">
        <f t="shared" si="7"/>
        <v>0.40816326530612246</v>
      </c>
      <c r="N19" s="215">
        <v>29</v>
      </c>
      <c r="O19" s="216">
        <f t="shared" si="8"/>
        <v>0.59183673469387754</v>
      </c>
      <c r="P19" s="215">
        <v>32</v>
      </c>
      <c r="Q19" s="216">
        <f t="shared" si="0"/>
        <v>0.5</v>
      </c>
      <c r="R19" s="215">
        <v>32</v>
      </c>
      <c r="S19" s="216">
        <f t="shared" si="9"/>
        <v>0.5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22"/>
      <c r="Y19" s="322"/>
      <c r="Z19" s="322"/>
    </row>
    <row r="20" spans="2:26" ht="18.75" customHeight="1">
      <c r="B20" s="219" t="s">
        <v>53</v>
      </c>
      <c r="C20" s="215">
        <f t="shared" si="1"/>
        <v>74</v>
      </c>
      <c r="D20" s="215">
        <f t="shared" si="12"/>
        <v>25</v>
      </c>
      <c r="E20" s="216">
        <f t="shared" si="2"/>
        <v>0.33783783783783783</v>
      </c>
      <c r="F20" s="215">
        <f t="shared" si="3"/>
        <v>49</v>
      </c>
      <c r="G20" s="216">
        <f t="shared" si="4"/>
        <v>0.66216216216216217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21</v>
      </c>
      <c r="M20" s="216">
        <f t="shared" si="7"/>
        <v>0.33870967741935482</v>
      </c>
      <c r="N20" s="215">
        <v>41</v>
      </c>
      <c r="O20" s="216">
        <f t="shared" si="8"/>
        <v>0.66129032258064513</v>
      </c>
      <c r="P20" s="215">
        <v>4</v>
      </c>
      <c r="Q20" s="216">
        <f t="shared" si="0"/>
        <v>0.4</v>
      </c>
      <c r="R20" s="215">
        <v>6</v>
      </c>
      <c r="S20" s="216">
        <f t="shared" si="9"/>
        <v>0.6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322"/>
      <c r="Y20" s="322"/>
      <c r="Z20" s="322"/>
    </row>
    <row r="21" spans="2:26" ht="18.75" customHeight="1">
      <c r="B21" s="217" t="s">
        <v>54</v>
      </c>
      <c r="C21" s="215">
        <f t="shared" si="1"/>
        <v>632</v>
      </c>
      <c r="D21" s="215">
        <f t="shared" si="12"/>
        <v>146</v>
      </c>
      <c r="E21" s="216">
        <f t="shared" si="2"/>
        <v>0.23101265822784811</v>
      </c>
      <c r="F21" s="215">
        <f t="shared" si="3"/>
        <v>486</v>
      </c>
      <c r="G21" s="216">
        <f t="shared" si="4"/>
        <v>0.76898734177215189</v>
      </c>
      <c r="H21" s="215">
        <v>11</v>
      </c>
      <c r="I21" s="216">
        <f t="shared" si="5"/>
        <v>0.22916666666666666</v>
      </c>
      <c r="J21" s="215">
        <v>37</v>
      </c>
      <c r="K21" s="216">
        <f t="shared" si="6"/>
        <v>0.77083333333333337</v>
      </c>
      <c r="L21" s="215">
        <v>124</v>
      </c>
      <c r="M21" s="216">
        <f t="shared" si="7"/>
        <v>0.23664122137404581</v>
      </c>
      <c r="N21" s="215">
        <v>400</v>
      </c>
      <c r="O21" s="216">
        <f t="shared" si="8"/>
        <v>0.76335877862595425</v>
      </c>
      <c r="P21" s="215">
        <v>11</v>
      </c>
      <c r="Q21" s="216">
        <f t="shared" si="0"/>
        <v>0.18333333333333332</v>
      </c>
      <c r="R21" s="215">
        <v>49</v>
      </c>
      <c r="S21" s="216">
        <f t="shared" si="9"/>
        <v>0.81666666666666665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22"/>
      <c r="Y21" s="322"/>
      <c r="Z21" s="322"/>
    </row>
    <row r="22" spans="2:26" ht="18.75" customHeight="1">
      <c r="B22" s="220" t="s">
        <v>752</v>
      </c>
      <c r="C22" s="215">
        <f t="shared" si="1"/>
        <v>5549</v>
      </c>
      <c r="D22" s="215">
        <f t="shared" si="12"/>
        <v>1587</v>
      </c>
      <c r="E22" s="216">
        <f t="shared" si="2"/>
        <v>0.28599747702288703</v>
      </c>
      <c r="F22" s="215">
        <f t="shared" si="3"/>
        <v>3962</v>
      </c>
      <c r="G22" s="216">
        <f t="shared" si="4"/>
        <v>0.71400252297711297</v>
      </c>
      <c r="H22" s="215">
        <f>SUM(H23+H27+H31)</f>
        <v>34</v>
      </c>
      <c r="I22" s="216">
        <f t="shared" si="5"/>
        <v>0.45945945945945948</v>
      </c>
      <c r="J22" s="215">
        <f>SUM(J23+J27+J31)</f>
        <v>40</v>
      </c>
      <c r="K22" s="216">
        <f t="shared" si="6"/>
        <v>0.54054054054054057</v>
      </c>
      <c r="L22" s="215">
        <f>SUM(L23+L27+L31)</f>
        <v>1352</v>
      </c>
      <c r="M22" s="216">
        <f t="shared" si="7"/>
        <v>0.29327548806941434</v>
      </c>
      <c r="N22" s="215">
        <f>SUM(N23+N27+N31)</f>
        <v>3258</v>
      </c>
      <c r="O22" s="216">
        <f t="shared" si="8"/>
        <v>0.70672451193058572</v>
      </c>
      <c r="P22" s="215">
        <f>SUM(P23+P27+P31)</f>
        <v>201</v>
      </c>
      <c r="Q22" s="216">
        <f t="shared" si="0"/>
        <v>0.23236994219653179</v>
      </c>
      <c r="R22" s="215">
        <f>SUM(R23+R27+R31)</f>
        <v>664</v>
      </c>
      <c r="S22" s="216">
        <f t="shared" si="9"/>
        <v>0.76763005780346816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22"/>
      <c r="Y22" s="322"/>
      <c r="Z22" s="322"/>
    </row>
    <row r="23" spans="2:26" ht="18.75" customHeight="1">
      <c r="B23" s="217" t="s">
        <v>48</v>
      </c>
      <c r="C23" s="215">
        <f t="shared" si="1"/>
        <v>3140</v>
      </c>
      <c r="D23" s="215">
        <f t="shared" si="12"/>
        <v>917</v>
      </c>
      <c r="E23" s="216">
        <f t="shared" si="2"/>
        <v>0.29203821656050954</v>
      </c>
      <c r="F23" s="215">
        <f t="shared" si="3"/>
        <v>2223</v>
      </c>
      <c r="G23" s="216">
        <f t="shared" si="4"/>
        <v>0.70796178343949046</v>
      </c>
      <c r="H23" s="215">
        <f>SUM(H24+H25+H26)</f>
        <v>34</v>
      </c>
      <c r="I23" s="216">
        <f t="shared" si="5"/>
        <v>0.46575342465753422</v>
      </c>
      <c r="J23" s="215">
        <f>SUM(J24+J25+J26)</f>
        <v>39</v>
      </c>
      <c r="K23" s="216">
        <f t="shared" si="6"/>
        <v>0.53424657534246578</v>
      </c>
      <c r="L23" s="215">
        <f>SUM(L24+L25+L26)</f>
        <v>769</v>
      </c>
      <c r="M23" s="216">
        <f t="shared" si="7"/>
        <v>0.30216110019646364</v>
      </c>
      <c r="N23" s="215">
        <f>SUM(N24+N25+N26)</f>
        <v>1776</v>
      </c>
      <c r="O23" s="216">
        <f t="shared" si="8"/>
        <v>0.69783889980353631</v>
      </c>
      <c r="P23" s="215">
        <f>SUM(P24+P25+P26)</f>
        <v>114</v>
      </c>
      <c r="Q23" s="216">
        <f t="shared" si="0"/>
        <v>0.21839080459770116</v>
      </c>
      <c r="R23" s="215">
        <f>SUM(R24+R25+R26)</f>
        <v>408</v>
      </c>
      <c r="S23" s="216">
        <f t="shared" si="9"/>
        <v>0.7816091954022989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22"/>
      <c r="Y23" s="322"/>
      <c r="Z23" s="322"/>
    </row>
    <row r="24" spans="2:26" ht="18.75" customHeight="1">
      <c r="B24" s="218" t="s">
        <v>751</v>
      </c>
      <c r="C24" s="215">
        <f t="shared" si="1"/>
        <v>2618</v>
      </c>
      <c r="D24" s="215">
        <f t="shared" si="12"/>
        <v>651</v>
      </c>
      <c r="E24" s="216">
        <f t="shared" si="2"/>
        <v>0.24866310160427807</v>
      </c>
      <c r="F24" s="215">
        <f t="shared" si="3"/>
        <v>1967</v>
      </c>
      <c r="G24" s="216">
        <f t="shared" si="4"/>
        <v>0.75133689839572193</v>
      </c>
      <c r="H24" s="215">
        <v>34</v>
      </c>
      <c r="I24" s="216">
        <f t="shared" si="5"/>
        <v>0.46575342465753422</v>
      </c>
      <c r="J24" s="215">
        <v>39</v>
      </c>
      <c r="K24" s="216">
        <f t="shared" si="6"/>
        <v>0.53424657534246578</v>
      </c>
      <c r="L24" s="215">
        <v>515</v>
      </c>
      <c r="M24" s="216">
        <f t="shared" si="7"/>
        <v>0.24759615384615385</v>
      </c>
      <c r="N24" s="215">
        <v>1565</v>
      </c>
      <c r="O24" s="216">
        <f t="shared" si="8"/>
        <v>0.75240384615384615</v>
      </c>
      <c r="P24" s="215">
        <v>102</v>
      </c>
      <c r="Q24" s="216">
        <f t="shared" si="0"/>
        <v>0.21935483870967742</v>
      </c>
      <c r="R24" s="215">
        <v>363</v>
      </c>
      <c r="S24" s="216">
        <f t="shared" si="9"/>
        <v>0.78064516129032258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22"/>
      <c r="Y24" s="322"/>
      <c r="Z24" s="322"/>
    </row>
    <row r="25" spans="2:26" ht="18.75" customHeight="1">
      <c r="B25" s="218" t="s">
        <v>5</v>
      </c>
      <c r="C25" s="215">
        <f t="shared" si="1"/>
        <v>39</v>
      </c>
      <c r="D25" s="215">
        <f t="shared" si="12"/>
        <v>11</v>
      </c>
      <c r="E25" s="216">
        <f t="shared" si="2"/>
        <v>0.28205128205128205</v>
      </c>
      <c r="F25" s="215">
        <f t="shared" si="3"/>
        <v>28</v>
      </c>
      <c r="G25" s="216">
        <f t="shared" si="4"/>
        <v>0.71794871794871795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7</v>
      </c>
      <c r="M25" s="216">
        <f t="shared" si="7"/>
        <v>0.23333333333333334</v>
      </c>
      <c r="N25" s="215">
        <v>23</v>
      </c>
      <c r="O25" s="216">
        <f t="shared" si="8"/>
        <v>0.76666666666666672</v>
      </c>
      <c r="P25" s="215">
        <v>4</v>
      </c>
      <c r="Q25" s="216">
        <f t="shared" si="0"/>
        <v>0.44444444444444442</v>
      </c>
      <c r="R25" s="215">
        <v>5</v>
      </c>
      <c r="S25" s="216">
        <f t="shared" si="9"/>
        <v>0.55555555555555558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22"/>
      <c r="Y25" s="322"/>
      <c r="Z25" s="322"/>
    </row>
    <row r="26" spans="2:26" ht="18.75" customHeight="1">
      <c r="B26" s="218" t="s">
        <v>49</v>
      </c>
      <c r="C26" s="215">
        <f t="shared" si="1"/>
        <v>483</v>
      </c>
      <c r="D26" s="215">
        <f t="shared" si="12"/>
        <v>255</v>
      </c>
      <c r="E26" s="216">
        <f t="shared" si="2"/>
        <v>0.52795031055900621</v>
      </c>
      <c r="F26" s="215">
        <f t="shared" si="3"/>
        <v>228</v>
      </c>
      <c r="G26" s="216">
        <f t="shared" si="4"/>
        <v>0.47204968944099379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247</v>
      </c>
      <c r="M26" s="216">
        <f t="shared" si="7"/>
        <v>0.56781609195402294</v>
      </c>
      <c r="N26" s="215">
        <v>188</v>
      </c>
      <c r="O26" s="216">
        <f t="shared" si="8"/>
        <v>0.43218390804597701</v>
      </c>
      <c r="P26" s="215">
        <v>8</v>
      </c>
      <c r="Q26" s="216">
        <f t="shared" si="0"/>
        <v>0.16666666666666666</v>
      </c>
      <c r="R26" s="215">
        <v>40</v>
      </c>
      <c r="S26" s="216">
        <f t="shared" si="9"/>
        <v>0.83333333333333337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22"/>
      <c r="Y26" s="322"/>
      <c r="Z26" s="322"/>
    </row>
    <row r="27" spans="2:26" ht="18.75" customHeight="1">
      <c r="B27" s="217" t="s">
        <v>50</v>
      </c>
      <c r="C27" s="215">
        <f t="shared" si="1"/>
        <v>25</v>
      </c>
      <c r="D27" s="215">
        <f t="shared" si="12"/>
        <v>6</v>
      </c>
      <c r="E27" s="216">
        <f t="shared" si="2"/>
        <v>0.24</v>
      </c>
      <c r="F27" s="215">
        <f t="shared" si="3"/>
        <v>19</v>
      </c>
      <c r="G27" s="216">
        <f t="shared" si="4"/>
        <v>0.76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5</v>
      </c>
      <c r="M27" s="216">
        <f t="shared" si="7"/>
        <v>0.23809523809523808</v>
      </c>
      <c r="N27" s="215">
        <f>SUM(N28+N29+N30)</f>
        <v>16</v>
      </c>
      <c r="O27" s="216">
        <f t="shared" si="8"/>
        <v>0.76190476190476186</v>
      </c>
      <c r="P27" s="215">
        <f>SUM(P28+P29+P30)</f>
        <v>1</v>
      </c>
      <c r="Q27" s="216">
        <f t="shared" si="0"/>
        <v>0.25</v>
      </c>
      <c r="R27" s="215">
        <f>SUM(R28+R29+R30)</f>
        <v>3</v>
      </c>
      <c r="S27" s="216">
        <f t="shared" si="9"/>
        <v>0.75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22"/>
      <c r="Y27" s="322"/>
      <c r="Z27" s="322"/>
    </row>
    <row r="28" spans="2:26" ht="18.75" customHeight="1">
      <c r="B28" s="219" t="s">
        <v>51</v>
      </c>
      <c r="C28" s="215">
        <f t="shared" si="1"/>
        <v>17</v>
      </c>
      <c r="D28" s="215">
        <f t="shared" si="12"/>
        <v>3</v>
      </c>
      <c r="E28" s="216">
        <f t="shared" si="2"/>
        <v>0.17647058823529413</v>
      </c>
      <c r="F28" s="215">
        <f t="shared" si="3"/>
        <v>14</v>
      </c>
      <c r="G28" s="216">
        <f t="shared" si="4"/>
        <v>0.82352941176470584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3</v>
      </c>
      <c r="M28" s="216">
        <f t="shared" si="7"/>
        <v>0.2</v>
      </c>
      <c r="N28" s="215">
        <v>12</v>
      </c>
      <c r="O28" s="216">
        <f t="shared" si="8"/>
        <v>0.8</v>
      </c>
      <c r="P28" s="215">
        <v>0</v>
      </c>
      <c r="Q28" s="216" t="str">
        <f t="shared" si="0"/>
        <v>-</v>
      </c>
      <c r="R28" s="215">
        <v>2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22"/>
      <c r="Y28" s="322"/>
      <c r="Z28" s="322"/>
    </row>
    <row r="29" spans="2:26" ht="18.75" customHeight="1">
      <c r="B29" s="219" t="s">
        <v>52</v>
      </c>
      <c r="C29" s="215">
        <f t="shared" si="1"/>
        <v>7</v>
      </c>
      <c r="D29" s="215">
        <f t="shared" si="12"/>
        <v>3</v>
      </c>
      <c r="E29" s="216">
        <f t="shared" si="2"/>
        <v>0.42857142857142855</v>
      </c>
      <c r="F29" s="215">
        <f t="shared" si="3"/>
        <v>4</v>
      </c>
      <c r="G29" s="216">
        <f t="shared" si="4"/>
        <v>0.5714285714285714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0.4</v>
      </c>
      <c r="N29" s="215">
        <v>3</v>
      </c>
      <c r="O29" s="216">
        <f t="shared" si="8"/>
        <v>0.6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22"/>
      <c r="Y29" s="322"/>
      <c r="Z29" s="322"/>
    </row>
    <row r="30" spans="2:26" ht="18.75" customHeight="1">
      <c r="B30" s="219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22"/>
      <c r="Y30" s="322"/>
      <c r="Z30" s="322"/>
    </row>
    <row r="31" spans="2:26" ht="18.75" customHeight="1">
      <c r="B31" s="217" t="s">
        <v>54</v>
      </c>
      <c r="C31" s="215">
        <f t="shared" si="1"/>
        <v>2384</v>
      </c>
      <c r="D31" s="215">
        <f t="shared" si="12"/>
        <v>664</v>
      </c>
      <c r="E31" s="216">
        <f t="shared" si="2"/>
        <v>0.27852348993288589</v>
      </c>
      <c r="F31" s="215">
        <f t="shared" si="3"/>
        <v>1720</v>
      </c>
      <c r="G31" s="216">
        <f t="shared" si="4"/>
        <v>0.72147651006711411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578</v>
      </c>
      <c r="M31" s="216">
        <f t="shared" si="7"/>
        <v>0.2827788649706458</v>
      </c>
      <c r="N31" s="215">
        <v>1466</v>
      </c>
      <c r="O31" s="216">
        <f t="shared" si="8"/>
        <v>0.71722113502935425</v>
      </c>
      <c r="P31" s="215">
        <v>86</v>
      </c>
      <c r="Q31" s="216">
        <f t="shared" si="0"/>
        <v>0.25368731563421831</v>
      </c>
      <c r="R31" s="215">
        <v>253</v>
      </c>
      <c r="S31" s="216">
        <f t="shared" si="9"/>
        <v>0.74631268436578169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22"/>
      <c r="Y31" s="322"/>
      <c r="Z31" s="322"/>
    </row>
    <row r="32" spans="2:26" s="270" customFormat="1">
      <c r="B32" s="330" t="s">
        <v>770</v>
      </c>
      <c r="C32" s="267">
        <f t="shared" si="1"/>
        <v>9198</v>
      </c>
      <c r="D32" s="267">
        <f>SUM(D33,D34)</f>
        <v>2634</v>
      </c>
      <c r="E32" s="268">
        <f t="shared" si="2"/>
        <v>0.28636660143509457</v>
      </c>
      <c r="F32" s="267">
        <f>SUM(F33,F34)</f>
        <v>6564</v>
      </c>
      <c r="G32" s="268">
        <f t="shared" si="4"/>
        <v>0.71363339856490537</v>
      </c>
      <c r="H32" s="267">
        <f>SUM(H33,H34)</f>
        <v>112</v>
      </c>
      <c r="I32" s="268">
        <f t="shared" si="5"/>
        <v>0.38620689655172413</v>
      </c>
      <c r="J32" s="267">
        <f>SUM(J33,J34)</f>
        <v>178</v>
      </c>
      <c r="K32" s="268">
        <f>IF(J32=0,"-",J32/(J32+H32))</f>
        <v>0.61379310344827587</v>
      </c>
      <c r="L32" s="267">
        <f>SUM(L33,L34)</f>
        <v>2148</v>
      </c>
      <c r="M32" s="268">
        <f>IF(L32=0,"-",L32/(L32+N32))</f>
        <v>0.28708901363271855</v>
      </c>
      <c r="N32" s="267">
        <f>SUM(N33,N34)</f>
        <v>5334</v>
      </c>
      <c r="O32" s="268">
        <f>IF(N32=0,"-",N32/(N32+L32))</f>
        <v>0.71291098636728145</v>
      </c>
      <c r="P32" s="267">
        <f>SUM(P33,P34)</f>
        <v>374</v>
      </c>
      <c r="Q32" s="268">
        <f t="shared" si="0"/>
        <v>0.26245614035087722</v>
      </c>
      <c r="R32" s="267">
        <f>SUM(R33,R34)</f>
        <v>1051</v>
      </c>
      <c r="S32" s="268">
        <f>IF(R32=0,"-",R32/(R32+P32))</f>
        <v>0.73754385964912283</v>
      </c>
      <c r="T32" s="267">
        <f>SUM(T33,T34)</f>
        <v>0</v>
      </c>
      <c r="U32" s="268" t="str">
        <f>IF(T32=0,"-",T32/(T32+V32))</f>
        <v>-</v>
      </c>
      <c r="V32" s="267">
        <f>SUM(V33,V34)</f>
        <v>1</v>
      </c>
      <c r="W32" s="268">
        <f>IF(V32=0,"-",V32/(V32+T32))</f>
        <v>1</v>
      </c>
      <c r="X32" s="269"/>
      <c r="Y32" s="269"/>
      <c r="Z32" s="269"/>
    </row>
    <row r="33" spans="2:26">
      <c r="B33" s="331" t="s">
        <v>771</v>
      </c>
      <c r="C33" s="215">
        <f t="shared" si="1"/>
        <v>9089</v>
      </c>
      <c r="D33" s="215">
        <f t="shared" ref="D33:D39" si="13">SUM(H33,L33,P33,T33)</f>
        <v>2589</v>
      </c>
      <c r="E33" s="216">
        <f t="shared" si="2"/>
        <v>0.28484981846187701</v>
      </c>
      <c r="F33" s="215">
        <f t="shared" ref="F33:F39" si="14">SUM(J33,N33,R33,V33)</f>
        <v>6500</v>
      </c>
      <c r="G33" s="216">
        <f t="shared" si="4"/>
        <v>0.71515018153812304</v>
      </c>
      <c r="H33" s="215">
        <v>112</v>
      </c>
      <c r="I33" s="216">
        <f t="shared" si="5"/>
        <v>0.3902439024390244</v>
      </c>
      <c r="J33" s="215">
        <v>175</v>
      </c>
      <c r="K33" s="216">
        <f t="shared" ref="K33:K39" si="15">IF(J33=0,"-",J33/(J33+H33))</f>
        <v>0.6097560975609756</v>
      </c>
      <c r="L33" s="215">
        <v>2110</v>
      </c>
      <c r="M33" s="216">
        <f t="shared" ref="M33:M49" si="16">IF(L33=0,"-",L33/(L33+N33))</f>
        <v>0.28513513513513511</v>
      </c>
      <c r="N33" s="215">
        <v>5290</v>
      </c>
      <c r="O33" s="216">
        <f t="shared" ref="O33:O49" si="17">IF(N33=0,"-",N33/(N33+L33))</f>
        <v>0.71486486486486489</v>
      </c>
      <c r="P33" s="215">
        <v>367</v>
      </c>
      <c r="Q33" s="216">
        <f t="shared" si="0"/>
        <v>0.26195574589578874</v>
      </c>
      <c r="R33" s="215">
        <v>1034</v>
      </c>
      <c r="S33" s="216">
        <f t="shared" ref="S33:S49" si="18">IF(R33=0,"-",R33/(R33+P33))</f>
        <v>0.73804425410421126</v>
      </c>
      <c r="T33" s="215">
        <v>0</v>
      </c>
      <c r="U33" s="216" t="str">
        <f t="shared" ref="U33:U49" si="19">IF(T33=0,"-",T33/(T33+V33))</f>
        <v>-</v>
      </c>
      <c r="V33" s="215">
        <v>1</v>
      </c>
      <c r="W33" s="216">
        <f t="shared" ref="W33:W49" si="20">IF(V33=0,"-",V33/(V33+T33))</f>
        <v>1</v>
      </c>
    </row>
    <row r="34" spans="2:26">
      <c r="B34" s="332" t="s">
        <v>772</v>
      </c>
      <c r="C34" s="222">
        <f t="shared" si="1"/>
        <v>109</v>
      </c>
      <c r="D34" s="222">
        <f t="shared" si="13"/>
        <v>45</v>
      </c>
      <c r="E34" s="223">
        <f t="shared" si="2"/>
        <v>0.41284403669724773</v>
      </c>
      <c r="F34" s="222">
        <f t="shared" si="14"/>
        <v>64</v>
      </c>
      <c r="G34" s="223">
        <f t="shared" si="4"/>
        <v>0.58715596330275233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38</v>
      </c>
      <c r="M34" s="223">
        <f t="shared" si="16"/>
        <v>0.46341463414634149</v>
      </c>
      <c r="N34" s="222">
        <v>44</v>
      </c>
      <c r="O34" s="223">
        <f t="shared" si="17"/>
        <v>0.53658536585365857</v>
      </c>
      <c r="P34" s="222">
        <v>7</v>
      </c>
      <c r="Q34" s="223">
        <f t="shared" si="0"/>
        <v>0.29166666666666669</v>
      </c>
      <c r="R34" s="222">
        <v>17</v>
      </c>
      <c r="S34" s="223">
        <f t="shared" si="18"/>
        <v>0.70833333333333337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333" t="s">
        <v>773</v>
      </c>
      <c r="C35" s="281">
        <f>SUM(D35,F35)</f>
        <v>9198</v>
      </c>
      <c r="D35" s="281">
        <f>SUM(H35,L35,P35,T35)</f>
        <v>2634</v>
      </c>
      <c r="E35" s="282">
        <f>IF(D35=0,"-",D35/(D35+F35))</f>
        <v>0.28636660143509457</v>
      </c>
      <c r="F35" s="281">
        <f>SUM(J35,N35,R35,V35)</f>
        <v>6564</v>
      </c>
      <c r="G35" s="282">
        <f>IF(F35=0,"-",F35/(F35+D35))</f>
        <v>0.71363339856490537</v>
      </c>
      <c r="H35" s="281">
        <f>SUM(H36,H37,H38,H39,H40)</f>
        <v>112</v>
      </c>
      <c r="I35" s="282">
        <f>IF(H35=0,"-",H35/(H35+J35))</f>
        <v>0.38620689655172413</v>
      </c>
      <c r="J35" s="281">
        <f>SUM(J36,J37,J38,J39,J40)</f>
        <v>178</v>
      </c>
      <c r="K35" s="282">
        <f>IF(J35=0,"-",J35/(J35+H35))</f>
        <v>0.61379310344827587</v>
      </c>
      <c r="L35" s="281">
        <f>SUM(L36,L37,L38,L39,L40)</f>
        <v>2148</v>
      </c>
      <c r="M35" s="282">
        <f>IF(L35=0,"-",L35/(L35+N35))</f>
        <v>0.28708901363271855</v>
      </c>
      <c r="N35" s="281">
        <f>SUM(N36,N37,N38,N39,N40)</f>
        <v>5334</v>
      </c>
      <c r="O35" s="282">
        <f t="shared" si="17"/>
        <v>0.71291098636728145</v>
      </c>
      <c r="P35" s="281">
        <f>SUM(P36,P37,P38,P39,P40)</f>
        <v>374</v>
      </c>
      <c r="Q35" s="282">
        <f t="shared" si="0"/>
        <v>0.26245614035087722</v>
      </c>
      <c r="R35" s="281">
        <f>SUM(R36,R37,R38,R39,R40)</f>
        <v>1051</v>
      </c>
      <c r="S35" s="282">
        <f>IF(R35=0,"-",R35/(R35+P35))</f>
        <v>0.73754385964912283</v>
      </c>
      <c r="T35" s="281">
        <f>SUM(T36,T37,T38,T39,T40)</f>
        <v>0</v>
      </c>
      <c r="U35" s="282" t="str">
        <f>IF(T35=0,"-",T35/(T35+V35))</f>
        <v>-</v>
      </c>
      <c r="V35" s="281">
        <f>SUM(V36,V37,V38,V39,V40)</f>
        <v>1</v>
      </c>
      <c r="W35" s="282">
        <f>IF(V35=0,"-",V35/(V35+T35))</f>
        <v>1</v>
      </c>
      <c r="X35" s="269"/>
      <c r="Y35" s="269"/>
      <c r="Z35" s="269"/>
    </row>
    <row r="36" spans="2:26">
      <c r="B36" s="334" t="s">
        <v>774</v>
      </c>
      <c r="C36" s="284">
        <f t="shared" si="1"/>
        <v>4</v>
      </c>
      <c r="D36" s="284">
        <f t="shared" si="13"/>
        <v>3</v>
      </c>
      <c r="E36" s="285">
        <f t="shared" si="2"/>
        <v>0.75</v>
      </c>
      <c r="F36" s="284">
        <f t="shared" si="14"/>
        <v>1</v>
      </c>
      <c r="G36" s="285">
        <f t="shared" si="4"/>
        <v>0.25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2</v>
      </c>
      <c r="M36" s="285">
        <f t="shared" si="16"/>
        <v>0.66666666666666663</v>
      </c>
      <c r="N36" s="284">
        <v>1</v>
      </c>
      <c r="O36" s="285">
        <f t="shared" si="17"/>
        <v>0.33333333333333331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334" t="s">
        <v>775</v>
      </c>
      <c r="C37" s="284">
        <f t="shared" si="1"/>
        <v>13</v>
      </c>
      <c r="D37" s="284">
        <f t="shared" si="13"/>
        <v>6</v>
      </c>
      <c r="E37" s="285">
        <f t="shared" si="2"/>
        <v>0.46153846153846156</v>
      </c>
      <c r="F37" s="284">
        <f t="shared" si="14"/>
        <v>7</v>
      </c>
      <c r="G37" s="285">
        <f t="shared" si="4"/>
        <v>0.53846153846153844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0.44444444444444442</v>
      </c>
      <c r="N37" s="284">
        <v>5</v>
      </c>
      <c r="O37" s="285">
        <f t="shared" si="17"/>
        <v>0.55555555555555558</v>
      </c>
      <c r="P37" s="284">
        <v>2</v>
      </c>
      <c r="Q37" s="285">
        <f t="shared" si="0"/>
        <v>0.5</v>
      </c>
      <c r="R37" s="284">
        <v>2</v>
      </c>
      <c r="S37" s="285">
        <f t="shared" si="18"/>
        <v>0.5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334" t="s">
        <v>776</v>
      </c>
      <c r="C38" s="284">
        <f t="shared" si="1"/>
        <v>26</v>
      </c>
      <c r="D38" s="284">
        <f t="shared" si="13"/>
        <v>14</v>
      </c>
      <c r="E38" s="285">
        <f t="shared" si="2"/>
        <v>0.53846153846153844</v>
      </c>
      <c r="F38" s="284">
        <f t="shared" si="14"/>
        <v>12</v>
      </c>
      <c r="G38" s="285">
        <f t="shared" si="4"/>
        <v>0.46153846153846156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11</v>
      </c>
      <c r="M38" s="285">
        <f t="shared" si="16"/>
        <v>0.55000000000000004</v>
      </c>
      <c r="N38" s="284">
        <v>9</v>
      </c>
      <c r="O38" s="285">
        <f t="shared" si="17"/>
        <v>0.45</v>
      </c>
      <c r="P38" s="284">
        <v>3</v>
      </c>
      <c r="Q38" s="285">
        <f t="shared" si="0"/>
        <v>0.5</v>
      </c>
      <c r="R38" s="284">
        <v>3</v>
      </c>
      <c r="S38" s="285">
        <f t="shared" si="18"/>
        <v>0.5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334" t="s">
        <v>777</v>
      </c>
      <c r="C39" s="284">
        <f t="shared" si="1"/>
        <v>64</v>
      </c>
      <c r="D39" s="284">
        <f t="shared" si="13"/>
        <v>28</v>
      </c>
      <c r="E39" s="285">
        <f t="shared" si="2"/>
        <v>0.4375</v>
      </c>
      <c r="F39" s="284">
        <f t="shared" si="14"/>
        <v>36</v>
      </c>
      <c r="G39" s="285">
        <f t="shared" si="4"/>
        <v>0.5625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21</v>
      </c>
      <c r="M39" s="285">
        <f t="shared" si="16"/>
        <v>0.44680851063829785</v>
      </c>
      <c r="N39" s="284">
        <v>26</v>
      </c>
      <c r="O39" s="285">
        <f t="shared" si="17"/>
        <v>0.55319148936170215</v>
      </c>
      <c r="P39" s="284">
        <v>7</v>
      </c>
      <c r="Q39" s="285">
        <f t="shared" si="0"/>
        <v>0.41176470588235292</v>
      </c>
      <c r="R39" s="284">
        <v>10</v>
      </c>
      <c r="S39" s="285">
        <f t="shared" si="18"/>
        <v>0.58823529411764708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335" t="s">
        <v>778</v>
      </c>
      <c r="C40" s="287">
        <f>SUM(D40,F40)</f>
        <v>9091</v>
      </c>
      <c r="D40" s="287">
        <f>SUM(H40,L40,P40,T40)</f>
        <v>2583</v>
      </c>
      <c r="E40" s="288">
        <f>IF(D40=0,"-",D40/(D40+F40))</f>
        <v>0.28412715872841271</v>
      </c>
      <c r="F40" s="287">
        <f>SUM(J40,N40,R40,V40)</f>
        <v>6508</v>
      </c>
      <c r="G40" s="288">
        <f>IF(F40=0,"-",F40/(F40+D40))</f>
        <v>0.71587284127158723</v>
      </c>
      <c r="H40" s="287">
        <v>112</v>
      </c>
      <c r="I40" s="288">
        <f>IF(H40=0,"-",H40/(H40+J40))</f>
        <v>0.38620689655172413</v>
      </c>
      <c r="J40" s="287">
        <v>178</v>
      </c>
      <c r="K40" s="288">
        <f>IF(J40=0,"-",J40/(J40+H40))</f>
        <v>0.61379310344827587</v>
      </c>
      <c r="L40" s="287">
        <v>2110</v>
      </c>
      <c r="M40" s="288">
        <f>IF(L40=0,"-",L40/(L40+N40))</f>
        <v>0.28501958665405919</v>
      </c>
      <c r="N40" s="287">
        <v>5293</v>
      </c>
      <c r="O40" s="288">
        <f>IF(N40=0,"-",N40/(N40+L40))</f>
        <v>0.71498041334594087</v>
      </c>
      <c r="P40" s="287">
        <v>361</v>
      </c>
      <c r="Q40" s="288">
        <f>IF(P40=0,"-",P40/(P40+R40))</f>
        <v>0.25841088045812455</v>
      </c>
      <c r="R40" s="287">
        <v>1036</v>
      </c>
      <c r="S40" s="288">
        <f>IF(R40=0,"-",R40/(R40+P40))</f>
        <v>0.74158911954187545</v>
      </c>
      <c r="T40" s="287">
        <v>0</v>
      </c>
      <c r="U40" s="288" t="str">
        <f>IF(T40=0,"-",T40/(T40+V40))</f>
        <v>-</v>
      </c>
      <c r="V40" s="287">
        <v>1</v>
      </c>
      <c r="W40" s="288">
        <f>IF(V40=0,"-",V40/(V40+T40))</f>
        <v>1</v>
      </c>
    </row>
    <row r="41" spans="2:26">
      <c r="B41" s="333" t="s">
        <v>779</v>
      </c>
      <c r="C41" s="281">
        <f t="shared" ref="C41:C49" si="21">SUM(D41,F41)</f>
        <v>9198</v>
      </c>
      <c r="D41" s="281">
        <f>SUM(D42:D49)</f>
        <v>2634</v>
      </c>
      <c r="E41" s="282">
        <f>IF(D41=0,"-",D41/(D41+F41))</f>
        <v>0.28636660143509457</v>
      </c>
      <c r="F41" s="281">
        <f>SUM(F42:F49)</f>
        <v>6564</v>
      </c>
      <c r="G41" s="282">
        <f t="shared" ref="G41:G49" si="22">IF(F41=0,"-",F41/(F41+D41))</f>
        <v>0.71363339856490537</v>
      </c>
      <c r="H41" s="281">
        <f>SUM(H42:H49)</f>
        <v>112</v>
      </c>
      <c r="I41" s="285">
        <f>IF(H41=0,"-",H41/(H41+J41))</f>
        <v>0.38620689655172413</v>
      </c>
      <c r="J41" s="281">
        <f>SUM(J42:J49)</f>
        <v>178</v>
      </c>
      <c r="K41" s="285">
        <f t="shared" ref="K41:K49" si="23">IF(J41=0,"-",J41/(J41+H41))</f>
        <v>0.61379310344827587</v>
      </c>
      <c r="L41" s="281">
        <f>SUM(L42:L49)</f>
        <v>2148</v>
      </c>
      <c r="M41" s="285">
        <f t="shared" si="16"/>
        <v>0.28708901363271855</v>
      </c>
      <c r="N41" s="281">
        <f>SUM(N42:N49)</f>
        <v>5334</v>
      </c>
      <c r="O41" s="285">
        <f t="shared" si="17"/>
        <v>0.71291098636728145</v>
      </c>
      <c r="P41" s="281">
        <f>SUM(P42:P49)</f>
        <v>374</v>
      </c>
      <c r="Q41" s="285">
        <f t="shared" si="0"/>
        <v>0.26245614035087722</v>
      </c>
      <c r="R41" s="281">
        <f>SUM(R42:R49)</f>
        <v>1051</v>
      </c>
      <c r="S41" s="285">
        <f t="shared" si="18"/>
        <v>0.73754385964912283</v>
      </c>
      <c r="T41" s="281">
        <f>SUM(T42:T49)</f>
        <v>0</v>
      </c>
      <c r="U41" s="285" t="str">
        <f>IF(T41=0,"-",T41/(T41+V41))</f>
        <v>-</v>
      </c>
      <c r="V41" s="281">
        <f>SUM(V42:V49)</f>
        <v>1</v>
      </c>
      <c r="W41" s="285">
        <f>IF(V41=0,"-",V41/(V41+T41))</f>
        <v>1</v>
      </c>
    </row>
    <row r="42" spans="2:26">
      <c r="B42" s="334" t="s">
        <v>780</v>
      </c>
      <c r="C42" s="284">
        <f t="shared" si="21"/>
        <v>941</v>
      </c>
      <c r="D42" s="284">
        <f t="shared" ref="D42:D49" si="24">SUM(H42,L42,P42,T42)</f>
        <v>276</v>
      </c>
      <c r="E42" s="285">
        <f t="shared" ref="E42:E49" si="25">IF(D42=0,"-",D42/(D42+F42))</f>
        <v>0.29330499468650373</v>
      </c>
      <c r="F42" s="284">
        <f t="shared" ref="F42:F49" si="26">SUM(J42,N42,R42,V42)</f>
        <v>665</v>
      </c>
      <c r="G42" s="285">
        <f t="shared" si="22"/>
        <v>0.70669500531349627</v>
      </c>
      <c r="H42" s="284">
        <v>10</v>
      </c>
      <c r="I42" s="285">
        <f>IF(H42=0,"-",H42/(H42+J42))</f>
        <v>0.43478260869565216</v>
      </c>
      <c r="J42" s="284">
        <v>13</v>
      </c>
      <c r="K42" s="285">
        <f t="shared" si="23"/>
        <v>0.56521739130434778</v>
      </c>
      <c r="L42" s="284">
        <v>225</v>
      </c>
      <c r="M42" s="285">
        <f t="shared" si="16"/>
        <v>0.2948885976408912</v>
      </c>
      <c r="N42" s="284">
        <v>538</v>
      </c>
      <c r="O42" s="285">
        <f t="shared" si="17"/>
        <v>0.70511140235910874</v>
      </c>
      <c r="P42" s="284">
        <v>41</v>
      </c>
      <c r="Q42" s="285">
        <f t="shared" si="0"/>
        <v>0.26451612903225807</v>
      </c>
      <c r="R42" s="284">
        <v>114</v>
      </c>
      <c r="S42" s="285">
        <f t="shared" si="18"/>
        <v>0.73548387096774193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334" t="s">
        <v>781</v>
      </c>
      <c r="C43" s="284">
        <f t="shared" si="21"/>
        <v>2215</v>
      </c>
      <c r="D43" s="284">
        <f t="shared" si="24"/>
        <v>572</v>
      </c>
      <c r="E43" s="285">
        <f t="shared" si="25"/>
        <v>0.2582392776523702</v>
      </c>
      <c r="F43" s="284">
        <f t="shared" si="26"/>
        <v>1643</v>
      </c>
      <c r="G43" s="285">
        <f t="shared" si="22"/>
        <v>0.7417607223476298</v>
      </c>
      <c r="H43" s="284">
        <v>44</v>
      </c>
      <c r="I43" s="285">
        <f t="shared" ref="I43:I49" si="27">IF(H43=0,"-",H43/(H43+J43))</f>
        <v>0.33082706766917291</v>
      </c>
      <c r="J43" s="284">
        <v>89</v>
      </c>
      <c r="K43" s="285">
        <f t="shared" si="23"/>
        <v>0.66917293233082709</v>
      </c>
      <c r="L43" s="284">
        <v>402</v>
      </c>
      <c r="M43" s="285">
        <f t="shared" si="16"/>
        <v>0.23786982248520711</v>
      </c>
      <c r="N43" s="284">
        <v>1288</v>
      </c>
      <c r="O43" s="285">
        <f t="shared" si="17"/>
        <v>0.76213017751479295</v>
      </c>
      <c r="P43" s="284">
        <v>126</v>
      </c>
      <c r="Q43" s="285">
        <f t="shared" si="0"/>
        <v>0.32225063938618925</v>
      </c>
      <c r="R43" s="284">
        <v>265</v>
      </c>
      <c r="S43" s="285">
        <f t="shared" si="18"/>
        <v>0.67774936061381075</v>
      </c>
      <c r="T43" s="284">
        <v>0</v>
      </c>
      <c r="U43" s="285" t="str">
        <f t="shared" si="19"/>
        <v>-</v>
      </c>
      <c r="V43" s="284">
        <v>1</v>
      </c>
      <c r="W43" s="285">
        <f t="shared" si="20"/>
        <v>1</v>
      </c>
    </row>
    <row r="44" spans="2:26">
      <c r="B44" s="334" t="s">
        <v>782</v>
      </c>
      <c r="C44" s="284">
        <f t="shared" si="21"/>
        <v>688</v>
      </c>
      <c r="D44" s="284">
        <f t="shared" si="24"/>
        <v>175</v>
      </c>
      <c r="E44" s="285">
        <f t="shared" si="25"/>
        <v>0.25436046511627908</v>
      </c>
      <c r="F44" s="284">
        <f t="shared" si="26"/>
        <v>513</v>
      </c>
      <c r="G44" s="285">
        <f t="shared" si="22"/>
        <v>0.74563953488372092</v>
      </c>
      <c r="H44" s="284">
        <v>6</v>
      </c>
      <c r="I44" s="285">
        <f t="shared" si="27"/>
        <v>0.54545454545454541</v>
      </c>
      <c r="J44" s="284">
        <v>5</v>
      </c>
      <c r="K44" s="285">
        <f t="shared" si="23"/>
        <v>0.45454545454545453</v>
      </c>
      <c r="L44" s="284">
        <v>144</v>
      </c>
      <c r="M44" s="285">
        <f t="shared" si="16"/>
        <v>0.2613430127041742</v>
      </c>
      <c r="N44" s="284">
        <v>407</v>
      </c>
      <c r="O44" s="285">
        <f t="shared" si="17"/>
        <v>0.73865698729582574</v>
      </c>
      <c r="P44" s="284">
        <v>25</v>
      </c>
      <c r="Q44" s="285">
        <f t="shared" si="0"/>
        <v>0.1984126984126984</v>
      </c>
      <c r="R44" s="284">
        <v>101</v>
      </c>
      <c r="S44" s="285">
        <f t="shared" si="18"/>
        <v>0.80158730158730163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334" t="s">
        <v>783</v>
      </c>
      <c r="C45" s="284">
        <f t="shared" si="21"/>
        <v>903</v>
      </c>
      <c r="D45" s="284">
        <f t="shared" si="24"/>
        <v>236</v>
      </c>
      <c r="E45" s="285">
        <f t="shared" si="25"/>
        <v>0.26135105204872644</v>
      </c>
      <c r="F45" s="284">
        <f t="shared" si="26"/>
        <v>667</v>
      </c>
      <c r="G45" s="285">
        <f t="shared" si="22"/>
        <v>0.73864894795127356</v>
      </c>
      <c r="H45" s="284">
        <v>5</v>
      </c>
      <c r="I45" s="285">
        <f t="shared" si="27"/>
        <v>0.29411764705882354</v>
      </c>
      <c r="J45" s="284">
        <v>12</v>
      </c>
      <c r="K45" s="285">
        <f t="shared" si="23"/>
        <v>0.70588235294117652</v>
      </c>
      <c r="L45" s="284">
        <v>209</v>
      </c>
      <c r="M45" s="285">
        <f t="shared" si="16"/>
        <v>0.27463863337713534</v>
      </c>
      <c r="N45" s="284">
        <v>552</v>
      </c>
      <c r="O45" s="285">
        <f t="shared" si="17"/>
        <v>0.72536136662286466</v>
      </c>
      <c r="P45" s="284">
        <v>22</v>
      </c>
      <c r="Q45" s="285">
        <f t="shared" si="0"/>
        <v>0.17599999999999999</v>
      </c>
      <c r="R45" s="284">
        <v>103</v>
      </c>
      <c r="S45" s="285">
        <f t="shared" si="18"/>
        <v>0.82399999999999995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334" t="s">
        <v>784</v>
      </c>
      <c r="C46" s="284">
        <f t="shared" si="21"/>
        <v>650</v>
      </c>
      <c r="D46" s="284">
        <f t="shared" si="24"/>
        <v>183</v>
      </c>
      <c r="E46" s="285">
        <f t="shared" si="25"/>
        <v>0.28153846153846152</v>
      </c>
      <c r="F46" s="284">
        <f t="shared" si="26"/>
        <v>467</v>
      </c>
      <c r="G46" s="285">
        <f t="shared" si="22"/>
        <v>0.71846153846153848</v>
      </c>
      <c r="H46" s="284">
        <v>4</v>
      </c>
      <c r="I46" s="285">
        <f t="shared" si="27"/>
        <v>0.36363636363636365</v>
      </c>
      <c r="J46" s="284">
        <v>7</v>
      </c>
      <c r="K46" s="285">
        <f t="shared" si="23"/>
        <v>0.63636363636363635</v>
      </c>
      <c r="L46" s="284">
        <v>161</v>
      </c>
      <c r="M46" s="285">
        <f t="shared" si="16"/>
        <v>0.30149812734082398</v>
      </c>
      <c r="N46" s="284">
        <v>373</v>
      </c>
      <c r="O46" s="285">
        <f t="shared" si="17"/>
        <v>0.69850187265917607</v>
      </c>
      <c r="P46" s="284">
        <v>18</v>
      </c>
      <c r="Q46" s="285">
        <f t="shared" si="0"/>
        <v>0.17142857142857143</v>
      </c>
      <c r="R46" s="284">
        <v>87</v>
      </c>
      <c r="S46" s="285">
        <f t="shared" si="18"/>
        <v>0.82857142857142863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334" t="s">
        <v>785</v>
      </c>
      <c r="C47" s="284">
        <f t="shared" si="21"/>
        <v>1220</v>
      </c>
      <c r="D47" s="284">
        <f t="shared" si="24"/>
        <v>349</v>
      </c>
      <c r="E47" s="285">
        <f t="shared" si="25"/>
        <v>0.2860655737704918</v>
      </c>
      <c r="F47" s="284">
        <f t="shared" si="26"/>
        <v>871</v>
      </c>
      <c r="G47" s="285">
        <f t="shared" si="22"/>
        <v>0.7139344262295082</v>
      </c>
      <c r="H47" s="284">
        <v>12</v>
      </c>
      <c r="I47" s="285">
        <f t="shared" si="27"/>
        <v>0.41379310344827586</v>
      </c>
      <c r="J47" s="284">
        <v>17</v>
      </c>
      <c r="K47" s="285">
        <f t="shared" si="23"/>
        <v>0.58620689655172409</v>
      </c>
      <c r="L47" s="284">
        <v>297</v>
      </c>
      <c r="M47" s="285">
        <f t="shared" si="16"/>
        <v>0.2958167330677291</v>
      </c>
      <c r="N47" s="284">
        <v>707</v>
      </c>
      <c r="O47" s="285">
        <f t="shared" si="17"/>
        <v>0.70418326693227096</v>
      </c>
      <c r="P47" s="284">
        <v>40</v>
      </c>
      <c r="Q47" s="285">
        <f t="shared" si="0"/>
        <v>0.21390374331550802</v>
      </c>
      <c r="R47" s="284">
        <v>147</v>
      </c>
      <c r="S47" s="285">
        <f t="shared" si="18"/>
        <v>0.78609625668449201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334" t="s">
        <v>786</v>
      </c>
      <c r="C48" s="284">
        <f t="shared" si="21"/>
        <v>2506</v>
      </c>
      <c r="D48" s="284">
        <f t="shared" si="24"/>
        <v>814</v>
      </c>
      <c r="E48" s="285">
        <f t="shared" si="25"/>
        <v>0.32482043096568236</v>
      </c>
      <c r="F48" s="284">
        <f t="shared" si="26"/>
        <v>1692</v>
      </c>
      <c r="G48" s="285">
        <f t="shared" si="22"/>
        <v>0.67517956903431764</v>
      </c>
      <c r="H48" s="284">
        <v>29</v>
      </c>
      <c r="I48" s="285">
        <f t="shared" si="27"/>
        <v>0.46774193548387094</v>
      </c>
      <c r="J48" s="284">
        <v>33</v>
      </c>
      <c r="K48" s="285">
        <f t="shared" si="23"/>
        <v>0.532258064516129</v>
      </c>
      <c r="L48" s="284">
        <v>684</v>
      </c>
      <c r="M48" s="285">
        <f t="shared" si="16"/>
        <v>0.32309872461029759</v>
      </c>
      <c r="N48" s="284">
        <v>1433</v>
      </c>
      <c r="O48" s="285">
        <f t="shared" si="17"/>
        <v>0.67690127538970246</v>
      </c>
      <c r="P48" s="284">
        <v>101</v>
      </c>
      <c r="Q48" s="285">
        <f t="shared" si="0"/>
        <v>0.30886850152905199</v>
      </c>
      <c r="R48" s="284">
        <v>226</v>
      </c>
      <c r="S48" s="285">
        <f t="shared" si="18"/>
        <v>0.69113149847094801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36" t="s">
        <v>787</v>
      </c>
      <c r="C49" s="287">
        <f t="shared" si="21"/>
        <v>75</v>
      </c>
      <c r="D49" s="287">
        <f t="shared" si="24"/>
        <v>29</v>
      </c>
      <c r="E49" s="288">
        <f t="shared" si="25"/>
        <v>0.38666666666666666</v>
      </c>
      <c r="F49" s="287">
        <f t="shared" si="26"/>
        <v>46</v>
      </c>
      <c r="G49" s="288">
        <f t="shared" si="22"/>
        <v>0.61333333333333329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26</v>
      </c>
      <c r="M49" s="288">
        <f t="shared" si="16"/>
        <v>0.41935483870967744</v>
      </c>
      <c r="N49" s="287">
        <v>36</v>
      </c>
      <c r="O49" s="288">
        <f t="shared" si="17"/>
        <v>0.58064516129032262</v>
      </c>
      <c r="P49" s="287">
        <v>1</v>
      </c>
      <c r="Q49" s="288">
        <f t="shared" si="0"/>
        <v>0.1111111111111111</v>
      </c>
      <c r="R49" s="287">
        <v>8</v>
      </c>
      <c r="S49" s="288">
        <f t="shared" si="18"/>
        <v>0.88888888888888884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51" t="s">
        <v>803</v>
      </c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</row>
    <row r="51" spans="2:23">
      <c r="B51" s="326" t="s">
        <v>804</v>
      </c>
    </row>
    <row r="52" spans="2:23">
      <c r="B52" s="326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5B162-BE22-42ED-8E6D-DC23149C2A03}">
  <sheetPr>
    <pageSetUpPr fitToPage="1"/>
  </sheetPr>
  <dimension ref="A1:Z52"/>
  <sheetViews>
    <sheetView zoomScale="70" zoomScaleNormal="70" workbookViewId="0">
      <selection activeCell="B1" sqref="B1:W1"/>
    </sheetView>
  </sheetViews>
  <sheetFormatPr defaultRowHeight="16.2"/>
  <cols>
    <col min="1" max="1" width="8.33203125" style="315" customWidth="1"/>
    <col min="2" max="2" width="29.77734375" style="315" customWidth="1"/>
    <col min="3" max="23" width="9.88671875" style="316" customWidth="1"/>
    <col min="24" max="24" width="10.33203125" style="316" customWidth="1"/>
    <col min="25" max="25" width="9.88671875" style="316" customWidth="1"/>
    <col min="26" max="26" width="10.21875" style="316" customWidth="1"/>
    <col min="27" max="256" width="9" style="315"/>
    <col min="257" max="257" width="8.33203125" style="315" customWidth="1"/>
    <col min="258" max="258" width="29.77734375" style="315" customWidth="1"/>
    <col min="259" max="279" width="9.88671875" style="315" customWidth="1"/>
    <col min="280" max="280" width="10.33203125" style="315" customWidth="1"/>
    <col min="281" max="281" width="9.88671875" style="315" customWidth="1"/>
    <col min="282" max="282" width="10.21875" style="315" customWidth="1"/>
    <col min="283" max="512" width="9" style="315"/>
    <col min="513" max="513" width="8.33203125" style="315" customWidth="1"/>
    <col min="514" max="514" width="29.77734375" style="315" customWidth="1"/>
    <col min="515" max="535" width="9.88671875" style="315" customWidth="1"/>
    <col min="536" max="536" width="10.33203125" style="315" customWidth="1"/>
    <col min="537" max="537" width="9.88671875" style="315" customWidth="1"/>
    <col min="538" max="538" width="10.21875" style="315" customWidth="1"/>
    <col min="539" max="768" width="9" style="315"/>
    <col min="769" max="769" width="8.33203125" style="315" customWidth="1"/>
    <col min="770" max="770" width="29.77734375" style="315" customWidth="1"/>
    <col min="771" max="791" width="9.88671875" style="315" customWidth="1"/>
    <col min="792" max="792" width="10.33203125" style="315" customWidth="1"/>
    <col min="793" max="793" width="9.88671875" style="315" customWidth="1"/>
    <col min="794" max="794" width="10.21875" style="315" customWidth="1"/>
    <col min="795" max="1024" width="9" style="315"/>
    <col min="1025" max="1025" width="8.33203125" style="315" customWidth="1"/>
    <col min="1026" max="1026" width="29.77734375" style="315" customWidth="1"/>
    <col min="1027" max="1047" width="9.88671875" style="315" customWidth="1"/>
    <col min="1048" max="1048" width="10.33203125" style="315" customWidth="1"/>
    <col min="1049" max="1049" width="9.88671875" style="315" customWidth="1"/>
    <col min="1050" max="1050" width="10.21875" style="315" customWidth="1"/>
    <col min="1051" max="1280" width="9" style="315"/>
    <col min="1281" max="1281" width="8.33203125" style="315" customWidth="1"/>
    <col min="1282" max="1282" width="29.77734375" style="315" customWidth="1"/>
    <col min="1283" max="1303" width="9.88671875" style="315" customWidth="1"/>
    <col min="1304" max="1304" width="10.33203125" style="315" customWidth="1"/>
    <col min="1305" max="1305" width="9.88671875" style="315" customWidth="1"/>
    <col min="1306" max="1306" width="10.21875" style="315" customWidth="1"/>
    <col min="1307" max="1536" width="9" style="315"/>
    <col min="1537" max="1537" width="8.33203125" style="315" customWidth="1"/>
    <col min="1538" max="1538" width="29.77734375" style="315" customWidth="1"/>
    <col min="1539" max="1559" width="9.88671875" style="315" customWidth="1"/>
    <col min="1560" max="1560" width="10.33203125" style="315" customWidth="1"/>
    <col min="1561" max="1561" width="9.88671875" style="315" customWidth="1"/>
    <col min="1562" max="1562" width="10.21875" style="315" customWidth="1"/>
    <col min="1563" max="1792" width="9" style="315"/>
    <col min="1793" max="1793" width="8.33203125" style="315" customWidth="1"/>
    <col min="1794" max="1794" width="29.77734375" style="315" customWidth="1"/>
    <col min="1795" max="1815" width="9.88671875" style="315" customWidth="1"/>
    <col min="1816" max="1816" width="10.33203125" style="315" customWidth="1"/>
    <col min="1817" max="1817" width="9.88671875" style="315" customWidth="1"/>
    <col min="1818" max="1818" width="10.21875" style="315" customWidth="1"/>
    <col min="1819" max="2048" width="9" style="315"/>
    <col min="2049" max="2049" width="8.33203125" style="315" customWidth="1"/>
    <col min="2050" max="2050" width="29.77734375" style="315" customWidth="1"/>
    <col min="2051" max="2071" width="9.88671875" style="315" customWidth="1"/>
    <col min="2072" max="2072" width="10.33203125" style="315" customWidth="1"/>
    <col min="2073" max="2073" width="9.88671875" style="315" customWidth="1"/>
    <col min="2074" max="2074" width="10.21875" style="315" customWidth="1"/>
    <col min="2075" max="2304" width="9" style="315"/>
    <col min="2305" max="2305" width="8.33203125" style="315" customWidth="1"/>
    <col min="2306" max="2306" width="29.77734375" style="315" customWidth="1"/>
    <col min="2307" max="2327" width="9.88671875" style="315" customWidth="1"/>
    <col min="2328" max="2328" width="10.33203125" style="315" customWidth="1"/>
    <col min="2329" max="2329" width="9.88671875" style="315" customWidth="1"/>
    <col min="2330" max="2330" width="10.21875" style="315" customWidth="1"/>
    <col min="2331" max="2560" width="9" style="315"/>
    <col min="2561" max="2561" width="8.33203125" style="315" customWidth="1"/>
    <col min="2562" max="2562" width="29.77734375" style="315" customWidth="1"/>
    <col min="2563" max="2583" width="9.88671875" style="315" customWidth="1"/>
    <col min="2584" max="2584" width="10.33203125" style="315" customWidth="1"/>
    <col min="2585" max="2585" width="9.88671875" style="315" customWidth="1"/>
    <col min="2586" max="2586" width="10.21875" style="315" customWidth="1"/>
    <col min="2587" max="2816" width="9" style="315"/>
    <col min="2817" max="2817" width="8.33203125" style="315" customWidth="1"/>
    <col min="2818" max="2818" width="29.77734375" style="315" customWidth="1"/>
    <col min="2819" max="2839" width="9.88671875" style="315" customWidth="1"/>
    <col min="2840" max="2840" width="10.33203125" style="315" customWidth="1"/>
    <col min="2841" max="2841" width="9.88671875" style="315" customWidth="1"/>
    <col min="2842" max="2842" width="10.21875" style="315" customWidth="1"/>
    <col min="2843" max="3072" width="9" style="315"/>
    <col min="3073" max="3073" width="8.33203125" style="315" customWidth="1"/>
    <col min="3074" max="3074" width="29.77734375" style="315" customWidth="1"/>
    <col min="3075" max="3095" width="9.88671875" style="315" customWidth="1"/>
    <col min="3096" max="3096" width="10.33203125" style="315" customWidth="1"/>
    <col min="3097" max="3097" width="9.88671875" style="315" customWidth="1"/>
    <col min="3098" max="3098" width="10.21875" style="315" customWidth="1"/>
    <col min="3099" max="3328" width="9" style="315"/>
    <col min="3329" max="3329" width="8.33203125" style="315" customWidth="1"/>
    <col min="3330" max="3330" width="29.77734375" style="315" customWidth="1"/>
    <col min="3331" max="3351" width="9.88671875" style="315" customWidth="1"/>
    <col min="3352" max="3352" width="10.33203125" style="315" customWidth="1"/>
    <col min="3353" max="3353" width="9.88671875" style="315" customWidth="1"/>
    <col min="3354" max="3354" width="10.21875" style="315" customWidth="1"/>
    <col min="3355" max="3584" width="9" style="315"/>
    <col min="3585" max="3585" width="8.33203125" style="315" customWidth="1"/>
    <col min="3586" max="3586" width="29.77734375" style="315" customWidth="1"/>
    <col min="3587" max="3607" width="9.88671875" style="315" customWidth="1"/>
    <col min="3608" max="3608" width="10.33203125" style="315" customWidth="1"/>
    <col min="3609" max="3609" width="9.88671875" style="315" customWidth="1"/>
    <col min="3610" max="3610" width="10.21875" style="315" customWidth="1"/>
    <col min="3611" max="3840" width="9" style="315"/>
    <col min="3841" max="3841" width="8.33203125" style="315" customWidth="1"/>
    <col min="3842" max="3842" width="29.77734375" style="315" customWidth="1"/>
    <col min="3843" max="3863" width="9.88671875" style="315" customWidth="1"/>
    <col min="3864" max="3864" width="10.33203125" style="315" customWidth="1"/>
    <col min="3865" max="3865" width="9.88671875" style="315" customWidth="1"/>
    <col min="3866" max="3866" width="10.21875" style="315" customWidth="1"/>
    <col min="3867" max="4096" width="9" style="315"/>
    <col min="4097" max="4097" width="8.33203125" style="315" customWidth="1"/>
    <col min="4098" max="4098" width="29.77734375" style="315" customWidth="1"/>
    <col min="4099" max="4119" width="9.88671875" style="315" customWidth="1"/>
    <col min="4120" max="4120" width="10.33203125" style="315" customWidth="1"/>
    <col min="4121" max="4121" width="9.88671875" style="315" customWidth="1"/>
    <col min="4122" max="4122" width="10.21875" style="315" customWidth="1"/>
    <col min="4123" max="4352" width="9" style="315"/>
    <col min="4353" max="4353" width="8.33203125" style="315" customWidth="1"/>
    <col min="4354" max="4354" width="29.77734375" style="315" customWidth="1"/>
    <col min="4355" max="4375" width="9.88671875" style="315" customWidth="1"/>
    <col min="4376" max="4376" width="10.33203125" style="315" customWidth="1"/>
    <col min="4377" max="4377" width="9.88671875" style="315" customWidth="1"/>
    <col min="4378" max="4378" width="10.21875" style="315" customWidth="1"/>
    <col min="4379" max="4608" width="9" style="315"/>
    <col min="4609" max="4609" width="8.33203125" style="315" customWidth="1"/>
    <col min="4610" max="4610" width="29.77734375" style="315" customWidth="1"/>
    <col min="4611" max="4631" width="9.88671875" style="315" customWidth="1"/>
    <col min="4632" max="4632" width="10.33203125" style="315" customWidth="1"/>
    <col min="4633" max="4633" width="9.88671875" style="315" customWidth="1"/>
    <col min="4634" max="4634" width="10.21875" style="315" customWidth="1"/>
    <col min="4635" max="4864" width="9" style="315"/>
    <col min="4865" max="4865" width="8.33203125" style="315" customWidth="1"/>
    <col min="4866" max="4866" width="29.77734375" style="315" customWidth="1"/>
    <col min="4867" max="4887" width="9.88671875" style="315" customWidth="1"/>
    <col min="4888" max="4888" width="10.33203125" style="315" customWidth="1"/>
    <col min="4889" max="4889" width="9.88671875" style="315" customWidth="1"/>
    <col min="4890" max="4890" width="10.21875" style="315" customWidth="1"/>
    <col min="4891" max="5120" width="9" style="315"/>
    <col min="5121" max="5121" width="8.33203125" style="315" customWidth="1"/>
    <col min="5122" max="5122" width="29.77734375" style="315" customWidth="1"/>
    <col min="5123" max="5143" width="9.88671875" style="315" customWidth="1"/>
    <col min="5144" max="5144" width="10.33203125" style="315" customWidth="1"/>
    <col min="5145" max="5145" width="9.88671875" style="315" customWidth="1"/>
    <col min="5146" max="5146" width="10.21875" style="315" customWidth="1"/>
    <col min="5147" max="5376" width="9" style="315"/>
    <col min="5377" max="5377" width="8.33203125" style="315" customWidth="1"/>
    <col min="5378" max="5378" width="29.77734375" style="315" customWidth="1"/>
    <col min="5379" max="5399" width="9.88671875" style="315" customWidth="1"/>
    <col min="5400" max="5400" width="10.33203125" style="315" customWidth="1"/>
    <col min="5401" max="5401" width="9.88671875" style="315" customWidth="1"/>
    <col min="5402" max="5402" width="10.21875" style="315" customWidth="1"/>
    <col min="5403" max="5632" width="9" style="315"/>
    <col min="5633" max="5633" width="8.33203125" style="315" customWidth="1"/>
    <col min="5634" max="5634" width="29.77734375" style="315" customWidth="1"/>
    <col min="5635" max="5655" width="9.88671875" style="315" customWidth="1"/>
    <col min="5656" max="5656" width="10.33203125" style="315" customWidth="1"/>
    <col min="5657" max="5657" width="9.88671875" style="315" customWidth="1"/>
    <col min="5658" max="5658" width="10.21875" style="315" customWidth="1"/>
    <col min="5659" max="5888" width="9" style="315"/>
    <col min="5889" max="5889" width="8.33203125" style="315" customWidth="1"/>
    <col min="5890" max="5890" width="29.77734375" style="315" customWidth="1"/>
    <col min="5891" max="5911" width="9.88671875" style="315" customWidth="1"/>
    <col min="5912" max="5912" width="10.33203125" style="315" customWidth="1"/>
    <col min="5913" max="5913" width="9.88671875" style="315" customWidth="1"/>
    <col min="5914" max="5914" width="10.21875" style="315" customWidth="1"/>
    <col min="5915" max="6144" width="9" style="315"/>
    <col min="6145" max="6145" width="8.33203125" style="315" customWidth="1"/>
    <col min="6146" max="6146" width="29.77734375" style="315" customWidth="1"/>
    <col min="6147" max="6167" width="9.88671875" style="315" customWidth="1"/>
    <col min="6168" max="6168" width="10.33203125" style="315" customWidth="1"/>
    <col min="6169" max="6169" width="9.88671875" style="315" customWidth="1"/>
    <col min="6170" max="6170" width="10.21875" style="315" customWidth="1"/>
    <col min="6171" max="6400" width="9" style="315"/>
    <col min="6401" max="6401" width="8.33203125" style="315" customWidth="1"/>
    <col min="6402" max="6402" width="29.77734375" style="315" customWidth="1"/>
    <col min="6403" max="6423" width="9.88671875" style="315" customWidth="1"/>
    <col min="6424" max="6424" width="10.33203125" style="315" customWidth="1"/>
    <col min="6425" max="6425" width="9.88671875" style="315" customWidth="1"/>
    <col min="6426" max="6426" width="10.21875" style="315" customWidth="1"/>
    <col min="6427" max="6656" width="9" style="315"/>
    <col min="6657" max="6657" width="8.33203125" style="315" customWidth="1"/>
    <col min="6658" max="6658" width="29.77734375" style="315" customWidth="1"/>
    <col min="6659" max="6679" width="9.88671875" style="315" customWidth="1"/>
    <col min="6680" max="6680" width="10.33203125" style="315" customWidth="1"/>
    <col min="6681" max="6681" width="9.88671875" style="315" customWidth="1"/>
    <col min="6682" max="6682" width="10.21875" style="315" customWidth="1"/>
    <col min="6683" max="6912" width="9" style="315"/>
    <col min="6913" max="6913" width="8.33203125" style="315" customWidth="1"/>
    <col min="6914" max="6914" width="29.77734375" style="315" customWidth="1"/>
    <col min="6915" max="6935" width="9.88671875" style="315" customWidth="1"/>
    <col min="6936" max="6936" width="10.33203125" style="315" customWidth="1"/>
    <col min="6937" max="6937" width="9.88671875" style="315" customWidth="1"/>
    <col min="6938" max="6938" width="10.21875" style="315" customWidth="1"/>
    <col min="6939" max="7168" width="9" style="315"/>
    <col min="7169" max="7169" width="8.33203125" style="315" customWidth="1"/>
    <col min="7170" max="7170" width="29.77734375" style="315" customWidth="1"/>
    <col min="7171" max="7191" width="9.88671875" style="315" customWidth="1"/>
    <col min="7192" max="7192" width="10.33203125" style="315" customWidth="1"/>
    <col min="7193" max="7193" width="9.88671875" style="315" customWidth="1"/>
    <col min="7194" max="7194" width="10.21875" style="315" customWidth="1"/>
    <col min="7195" max="7424" width="9" style="315"/>
    <col min="7425" max="7425" width="8.33203125" style="315" customWidth="1"/>
    <col min="7426" max="7426" width="29.77734375" style="315" customWidth="1"/>
    <col min="7427" max="7447" width="9.88671875" style="315" customWidth="1"/>
    <col min="7448" max="7448" width="10.33203125" style="315" customWidth="1"/>
    <col min="7449" max="7449" width="9.88671875" style="315" customWidth="1"/>
    <col min="7450" max="7450" width="10.21875" style="315" customWidth="1"/>
    <col min="7451" max="7680" width="9" style="315"/>
    <col min="7681" max="7681" width="8.33203125" style="315" customWidth="1"/>
    <col min="7682" max="7682" width="29.77734375" style="315" customWidth="1"/>
    <col min="7683" max="7703" width="9.88671875" style="315" customWidth="1"/>
    <col min="7704" max="7704" width="10.33203125" style="315" customWidth="1"/>
    <col min="7705" max="7705" width="9.88671875" style="315" customWidth="1"/>
    <col min="7706" max="7706" width="10.21875" style="315" customWidth="1"/>
    <col min="7707" max="7936" width="9" style="315"/>
    <col min="7937" max="7937" width="8.33203125" style="315" customWidth="1"/>
    <col min="7938" max="7938" width="29.77734375" style="315" customWidth="1"/>
    <col min="7939" max="7959" width="9.88671875" style="315" customWidth="1"/>
    <col min="7960" max="7960" width="10.33203125" style="315" customWidth="1"/>
    <col min="7961" max="7961" width="9.88671875" style="315" customWidth="1"/>
    <col min="7962" max="7962" width="10.21875" style="315" customWidth="1"/>
    <col min="7963" max="8192" width="9" style="315"/>
    <col min="8193" max="8193" width="8.33203125" style="315" customWidth="1"/>
    <col min="8194" max="8194" width="29.77734375" style="315" customWidth="1"/>
    <col min="8195" max="8215" width="9.88671875" style="315" customWidth="1"/>
    <col min="8216" max="8216" width="10.33203125" style="315" customWidth="1"/>
    <col min="8217" max="8217" width="9.88671875" style="315" customWidth="1"/>
    <col min="8218" max="8218" width="10.21875" style="315" customWidth="1"/>
    <col min="8219" max="8448" width="9" style="315"/>
    <col min="8449" max="8449" width="8.33203125" style="315" customWidth="1"/>
    <col min="8450" max="8450" width="29.77734375" style="315" customWidth="1"/>
    <col min="8451" max="8471" width="9.88671875" style="315" customWidth="1"/>
    <col min="8472" max="8472" width="10.33203125" style="315" customWidth="1"/>
    <col min="8473" max="8473" width="9.88671875" style="315" customWidth="1"/>
    <col min="8474" max="8474" width="10.21875" style="315" customWidth="1"/>
    <col min="8475" max="8704" width="9" style="315"/>
    <col min="8705" max="8705" width="8.33203125" style="315" customWidth="1"/>
    <col min="8706" max="8706" width="29.77734375" style="315" customWidth="1"/>
    <col min="8707" max="8727" width="9.88671875" style="315" customWidth="1"/>
    <col min="8728" max="8728" width="10.33203125" style="315" customWidth="1"/>
    <col min="8729" max="8729" width="9.88671875" style="315" customWidth="1"/>
    <col min="8730" max="8730" width="10.21875" style="315" customWidth="1"/>
    <col min="8731" max="8960" width="9" style="315"/>
    <col min="8961" max="8961" width="8.33203125" style="315" customWidth="1"/>
    <col min="8962" max="8962" width="29.77734375" style="315" customWidth="1"/>
    <col min="8963" max="8983" width="9.88671875" style="315" customWidth="1"/>
    <col min="8984" max="8984" width="10.33203125" style="315" customWidth="1"/>
    <col min="8985" max="8985" width="9.88671875" style="315" customWidth="1"/>
    <col min="8986" max="8986" width="10.21875" style="315" customWidth="1"/>
    <col min="8987" max="9216" width="9" style="315"/>
    <col min="9217" max="9217" width="8.33203125" style="315" customWidth="1"/>
    <col min="9218" max="9218" width="29.77734375" style="315" customWidth="1"/>
    <col min="9219" max="9239" width="9.88671875" style="315" customWidth="1"/>
    <col min="9240" max="9240" width="10.33203125" style="315" customWidth="1"/>
    <col min="9241" max="9241" width="9.88671875" style="315" customWidth="1"/>
    <col min="9242" max="9242" width="10.21875" style="315" customWidth="1"/>
    <col min="9243" max="9472" width="9" style="315"/>
    <col min="9473" max="9473" width="8.33203125" style="315" customWidth="1"/>
    <col min="9474" max="9474" width="29.77734375" style="315" customWidth="1"/>
    <col min="9475" max="9495" width="9.88671875" style="315" customWidth="1"/>
    <col min="9496" max="9496" width="10.33203125" style="315" customWidth="1"/>
    <col min="9497" max="9497" width="9.88671875" style="315" customWidth="1"/>
    <col min="9498" max="9498" width="10.21875" style="315" customWidth="1"/>
    <col min="9499" max="9728" width="9" style="315"/>
    <col min="9729" max="9729" width="8.33203125" style="315" customWidth="1"/>
    <col min="9730" max="9730" width="29.77734375" style="315" customWidth="1"/>
    <col min="9731" max="9751" width="9.88671875" style="315" customWidth="1"/>
    <col min="9752" max="9752" width="10.33203125" style="315" customWidth="1"/>
    <col min="9753" max="9753" width="9.88671875" style="315" customWidth="1"/>
    <col min="9754" max="9754" width="10.21875" style="315" customWidth="1"/>
    <col min="9755" max="9984" width="9" style="315"/>
    <col min="9985" max="9985" width="8.33203125" style="315" customWidth="1"/>
    <col min="9986" max="9986" width="29.77734375" style="315" customWidth="1"/>
    <col min="9987" max="10007" width="9.88671875" style="315" customWidth="1"/>
    <col min="10008" max="10008" width="10.33203125" style="315" customWidth="1"/>
    <col min="10009" max="10009" width="9.88671875" style="315" customWidth="1"/>
    <col min="10010" max="10010" width="10.21875" style="315" customWidth="1"/>
    <col min="10011" max="10240" width="9" style="315"/>
    <col min="10241" max="10241" width="8.33203125" style="315" customWidth="1"/>
    <col min="10242" max="10242" width="29.77734375" style="315" customWidth="1"/>
    <col min="10243" max="10263" width="9.88671875" style="315" customWidth="1"/>
    <col min="10264" max="10264" width="10.33203125" style="315" customWidth="1"/>
    <col min="10265" max="10265" width="9.88671875" style="315" customWidth="1"/>
    <col min="10266" max="10266" width="10.21875" style="315" customWidth="1"/>
    <col min="10267" max="10496" width="9" style="315"/>
    <col min="10497" max="10497" width="8.33203125" style="315" customWidth="1"/>
    <col min="10498" max="10498" width="29.77734375" style="315" customWidth="1"/>
    <col min="10499" max="10519" width="9.88671875" style="315" customWidth="1"/>
    <col min="10520" max="10520" width="10.33203125" style="315" customWidth="1"/>
    <col min="10521" max="10521" width="9.88671875" style="315" customWidth="1"/>
    <col min="10522" max="10522" width="10.21875" style="315" customWidth="1"/>
    <col min="10523" max="10752" width="9" style="315"/>
    <col min="10753" max="10753" width="8.33203125" style="315" customWidth="1"/>
    <col min="10754" max="10754" width="29.77734375" style="315" customWidth="1"/>
    <col min="10755" max="10775" width="9.88671875" style="315" customWidth="1"/>
    <col min="10776" max="10776" width="10.33203125" style="315" customWidth="1"/>
    <col min="10777" max="10777" width="9.88671875" style="315" customWidth="1"/>
    <col min="10778" max="10778" width="10.21875" style="315" customWidth="1"/>
    <col min="10779" max="11008" width="9" style="315"/>
    <col min="11009" max="11009" width="8.33203125" style="315" customWidth="1"/>
    <col min="11010" max="11010" width="29.77734375" style="315" customWidth="1"/>
    <col min="11011" max="11031" width="9.88671875" style="315" customWidth="1"/>
    <col min="11032" max="11032" width="10.33203125" style="315" customWidth="1"/>
    <col min="11033" max="11033" width="9.88671875" style="315" customWidth="1"/>
    <col min="11034" max="11034" width="10.21875" style="315" customWidth="1"/>
    <col min="11035" max="11264" width="9" style="315"/>
    <col min="11265" max="11265" width="8.33203125" style="315" customWidth="1"/>
    <col min="11266" max="11266" width="29.77734375" style="315" customWidth="1"/>
    <col min="11267" max="11287" width="9.88671875" style="315" customWidth="1"/>
    <col min="11288" max="11288" width="10.33203125" style="315" customWidth="1"/>
    <col min="11289" max="11289" width="9.88671875" style="315" customWidth="1"/>
    <col min="11290" max="11290" width="10.21875" style="315" customWidth="1"/>
    <col min="11291" max="11520" width="9" style="315"/>
    <col min="11521" max="11521" width="8.33203125" style="315" customWidth="1"/>
    <col min="11522" max="11522" width="29.77734375" style="315" customWidth="1"/>
    <col min="11523" max="11543" width="9.88671875" style="315" customWidth="1"/>
    <col min="11544" max="11544" width="10.33203125" style="315" customWidth="1"/>
    <col min="11545" max="11545" width="9.88671875" style="315" customWidth="1"/>
    <col min="11546" max="11546" width="10.21875" style="315" customWidth="1"/>
    <col min="11547" max="11776" width="9" style="315"/>
    <col min="11777" max="11777" width="8.33203125" style="315" customWidth="1"/>
    <col min="11778" max="11778" width="29.77734375" style="315" customWidth="1"/>
    <col min="11779" max="11799" width="9.88671875" style="315" customWidth="1"/>
    <col min="11800" max="11800" width="10.33203125" style="315" customWidth="1"/>
    <col min="11801" max="11801" width="9.88671875" style="315" customWidth="1"/>
    <col min="11802" max="11802" width="10.21875" style="315" customWidth="1"/>
    <col min="11803" max="12032" width="9" style="315"/>
    <col min="12033" max="12033" width="8.33203125" style="315" customWidth="1"/>
    <col min="12034" max="12034" width="29.77734375" style="315" customWidth="1"/>
    <col min="12035" max="12055" width="9.88671875" style="315" customWidth="1"/>
    <col min="12056" max="12056" width="10.33203125" style="315" customWidth="1"/>
    <col min="12057" max="12057" width="9.88671875" style="315" customWidth="1"/>
    <col min="12058" max="12058" width="10.21875" style="315" customWidth="1"/>
    <col min="12059" max="12288" width="9" style="315"/>
    <col min="12289" max="12289" width="8.33203125" style="315" customWidth="1"/>
    <col min="12290" max="12290" width="29.77734375" style="315" customWidth="1"/>
    <col min="12291" max="12311" width="9.88671875" style="315" customWidth="1"/>
    <col min="12312" max="12312" width="10.33203125" style="315" customWidth="1"/>
    <col min="12313" max="12313" width="9.88671875" style="315" customWidth="1"/>
    <col min="12314" max="12314" width="10.21875" style="315" customWidth="1"/>
    <col min="12315" max="12544" width="9" style="315"/>
    <col min="12545" max="12545" width="8.33203125" style="315" customWidth="1"/>
    <col min="12546" max="12546" width="29.77734375" style="315" customWidth="1"/>
    <col min="12547" max="12567" width="9.88671875" style="315" customWidth="1"/>
    <col min="12568" max="12568" width="10.33203125" style="315" customWidth="1"/>
    <col min="12569" max="12569" width="9.88671875" style="315" customWidth="1"/>
    <col min="12570" max="12570" width="10.21875" style="315" customWidth="1"/>
    <col min="12571" max="12800" width="9" style="315"/>
    <col min="12801" max="12801" width="8.33203125" style="315" customWidth="1"/>
    <col min="12802" max="12802" width="29.77734375" style="315" customWidth="1"/>
    <col min="12803" max="12823" width="9.88671875" style="315" customWidth="1"/>
    <col min="12824" max="12824" width="10.33203125" style="315" customWidth="1"/>
    <col min="12825" max="12825" width="9.88671875" style="315" customWidth="1"/>
    <col min="12826" max="12826" width="10.21875" style="315" customWidth="1"/>
    <col min="12827" max="13056" width="9" style="315"/>
    <col min="13057" max="13057" width="8.33203125" style="315" customWidth="1"/>
    <col min="13058" max="13058" width="29.77734375" style="315" customWidth="1"/>
    <col min="13059" max="13079" width="9.88671875" style="315" customWidth="1"/>
    <col min="13080" max="13080" width="10.33203125" style="315" customWidth="1"/>
    <col min="13081" max="13081" width="9.88671875" style="315" customWidth="1"/>
    <col min="13082" max="13082" width="10.21875" style="315" customWidth="1"/>
    <col min="13083" max="13312" width="9" style="315"/>
    <col min="13313" max="13313" width="8.33203125" style="315" customWidth="1"/>
    <col min="13314" max="13314" width="29.77734375" style="315" customWidth="1"/>
    <col min="13315" max="13335" width="9.88671875" style="315" customWidth="1"/>
    <col min="13336" max="13336" width="10.33203125" style="315" customWidth="1"/>
    <col min="13337" max="13337" width="9.88671875" style="315" customWidth="1"/>
    <col min="13338" max="13338" width="10.21875" style="315" customWidth="1"/>
    <col min="13339" max="13568" width="9" style="315"/>
    <col min="13569" max="13569" width="8.33203125" style="315" customWidth="1"/>
    <col min="13570" max="13570" width="29.77734375" style="315" customWidth="1"/>
    <col min="13571" max="13591" width="9.88671875" style="315" customWidth="1"/>
    <col min="13592" max="13592" width="10.33203125" style="315" customWidth="1"/>
    <col min="13593" max="13593" width="9.88671875" style="315" customWidth="1"/>
    <col min="13594" max="13594" width="10.21875" style="315" customWidth="1"/>
    <col min="13595" max="13824" width="9" style="315"/>
    <col min="13825" max="13825" width="8.33203125" style="315" customWidth="1"/>
    <col min="13826" max="13826" width="29.77734375" style="315" customWidth="1"/>
    <col min="13827" max="13847" width="9.88671875" style="315" customWidth="1"/>
    <col min="13848" max="13848" width="10.33203125" style="315" customWidth="1"/>
    <col min="13849" max="13849" width="9.88671875" style="315" customWidth="1"/>
    <col min="13850" max="13850" width="10.21875" style="315" customWidth="1"/>
    <col min="13851" max="14080" width="9" style="315"/>
    <col min="14081" max="14081" width="8.33203125" style="315" customWidth="1"/>
    <col min="14082" max="14082" width="29.77734375" style="315" customWidth="1"/>
    <col min="14083" max="14103" width="9.88671875" style="315" customWidth="1"/>
    <col min="14104" max="14104" width="10.33203125" style="315" customWidth="1"/>
    <col min="14105" max="14105" width="9.88671875" style="315" customWidth="1"/>
    <col min="14106" max="14106" width="10.21875" style="315" customWidth="1"/>
    <col min="14107" max="14336" width="9" style="315"/>
    <col min="14337" max="14337" width="8.33203125" style="315" customWidth="1"/>
    <col min="14338" max="14338" width="29.77734375" style="315" customWidth="1"/>
    <col min="14339" max="14359" width="9.88671875" style="315" customWidth="1"/>
    <col min="14360" max="14360" width="10.33203125" style="315" customWidth="1"/>
    <col min="14361" max="14361" width="9.88671875" style="315" customWidth="1"/>
    <col min="14362" max="14362" width="10.21875" style="315" customWidth="1"/>
    <col min="14363" max="14592" width="9" style="315"/>
    <col min="14593" max="14593" width="8.33203125" style="315" customWidth="1"/>
    <col min="14594" max="14594" width="29.77734375" style="315" customWidth="1"/>
    <col min="14595" max="14615" width="9.88671875" style="315" customWidth="1"/>
    <col min="14616" max="14616" width="10.33203125" style="315" customWidth="1"/>
    <col min="14617" max="14617" width="9.88671875" style="315" customWidth="1"/>
    <col min="14618" max="14618" width="10.21875" style="315" customWidth="1"/>
    <col min="14619" max="14848" width="9" style="315"/>
    <col min="14849" max="14849" width="8.33203125" style="315" customWidth="1"/>
    <col min="14850" max="14850" width="29.77734375" style="315" customWidth="1"/>
    <col min="14851" max="14871" width="9.88671875" style="315" customWidth="1"/>
    <col min="14872" max="14872" width="10.33203125" style="315" customWidth="1"/>
    <col min="14873" max="14873" width="9.88671875" style="315" customWidth="1"/>
    <col min="14874" max="14874" width="10.21875" style="315" customWidth="1"/>
    <col min="14875" max="15104" width="9" style="315"/>
    <col min="15105" max="15105" width="8.33203125" style="315" customWidth="1"/>
    <col min="15106" max="15106" width="29.77734375" style="315" customWidth="1"/>
    <col min="15107" max="15127" width="9.88671875" style="315" customWidth="1"/>
    <col min="15128" max="15128" width="10.33203125" style="315" customWidth="1"/>
    <col min="15129" max="15129" width="9.88671875" style="315" customWidth="1"/>
    <col min="15130" max="15130" width="10.21875" style="315" customWidth="1"/>
    <col min="15131" max="15360" width="9" style="315"/>
    <col min="15361" max="15361" width="8.33203125" style="315" customWidth="1"/>
    <col min="15362" max="15362" width="29.77734375" style="315" customWidth="1"/>
    <col min="15363" max="15383" width="9.88671875" style="315" customWidth="1"/>
    <col min="15384" max="15384" width="10.33203125" style="315" customWidth="1"/>
    <col min="15385" max="15385" width="9.88671875" style="315" customWidth="1"/>
    <col min="15386" max="15386" width="10.21875" style="315" customWidth="1"/>
    <col min="15387" max="15616" width="9" style="315"/>
    <col min="15617" max="15617" width="8.33203125" style="315" customWidth="1"/>
    <col min="15618" max="15618" width="29.77734375" style="315" customWidth="1"/>
    <col min="15619" max="15639" width="9.88671875" style="315" customWidth="1"/>
    <col min="15640" max="15640" width="10.33203125" style="315" customWidth="1"/>
    <col min="15641" max="15641" width="9.88671875" style="315" customWidth="1"/>
    <col min="15642" max="15642" width="10.21875" style="315" customWidth="1"/>
    <col min="15643" max="15872" width="9" style="315"/>
    <col min="15873" max="15873" width="8.33203125" style="315" customWidth="1"/>
    <col min="15874" max="15874" width="29.77734375" style="315" customWidth="1"/>
    <col min="15875" max="15895" width="9.88671875" style="315" customWidth="1"/>
    <col min="15896" max="15896" width="10.33203125" style="315" customWidth="1"/>
    <col min="15897" max="15897" width="9.88671875" style="315" customWidth="1"/>
    <col min="15898" max="15898" width="10.21875" style="315" customWidth="1"/>
    <col min="15899" max="16128" width="9" style="315"/>
    <col min="16129" max="16129" width="8.33203125" style="315" customWidth="1"/>
    <col min="16130" max="16130" width="29.77734375" style="315" customWidth="1"/>
    <col min="16131" max="16151" width="9.88671875" style="315" customWidth="1"/>
    <col min="16152" max="16152" width="10.33203125" style="315" customWidth="1"/>
    <col min="16153" max="16153" width="9.88671875" style="315" customWidth="1"/>
    <col min="16154" max="16154" width="10.21875" style="315" customWidth="1"/>
    <col min="16155" max="16384" width="9" style="315"/>
  </cols>
  <sheetData>
    <row r="1" spans="1:26" ht="21" customHeight="1">
      <c r="A1" s="242"/>
      <c r="B1" s="362" t="s">
        <v>788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20"/>
      <c r="Y1" s="320"/>
      <c r="Z1" s="320"/>
    </row>
    <row r="2" spans="1:26" ht="21" customHeight="1">
      <c r="B2" s="363" t="s">
        <v>800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15"/>
      <c r="Y2" s="315"/>
      <c r="Z2" s="315"/>
    </row>
    <row r="3" spans="1:26" ht="18" customHeight="1">
      <c r="B3" s="364" t="s">
        <v>809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19"/>
      <c r="Y3" s="319"/>
      <c r="Z3" s="319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321"/>
      <c r="U4" s="321"/>
      <c r="V4" s="321"/>
      <c r="W4" s="230" t="s">
        <v>0</v>
      </c>
      <c r="X4" s="319"/>
      <c r="Y4" s="319"/>
      <c r="Z4" s="319"/>
    </row>
    <row r="5" spans="1:26" ht="12" customHeight="1">
      <c r="B5" s="365" t="s">
        <v>802</v>
      </c>
      <c r="C5" s="357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315"/>
      <c r="Y5" s="315"/>
      <c r="Z5" s="315"/>
    </row>
    <row r="6" spans="1:26" ht="9" customHeight="1">
      <c r="B6" s="365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315"/>
      <c r="Y6" s="315"/>
      <c r="Z6" s="315"/>
    </row>
    <row r="7" spans="1:26" ht="11.25" hidden="1" customHeight="1">
      <c r="B7" s="365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315"/>
      <c r="Y7" s="315"/>
      <c r="Z7" s="315"/>
    </row>
    <row r="8" spans="1:26" ht="12" customHeight="1">
      <c r="B8" s="365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315"/>
      <c r="Y8" s="315"/>
      <c r="Z8" s="315"/>
    </row>
    <row r="9" spans="1:26" ht="6" customHeight="1">
      <c r="B9" s="365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315"/>
      <c r="Y9" s="315"/>
      <c r="Z9" s="315"/>
    </row>
    <row r="10" spans="1:26" ht="49.95" customHeight="1">
      <c r="B10" s="365"/>
      <c r="C10" s="317" t="s">
        <v>749</v>
      </c>
      <c r="D10" s="317" t="s">
        <v>2</v>
      </c>
      <c r="E10" s="318" t="s">
        <v>750</v>
      </c>
      <c r="F10" s="317" t="s">
        <v>3</v>
      </c>
      <c r="G10" s="318" t="s">
        <v>750</v>
      </c>
      <c r="H10" s="317" t="s">
        <v>2</v>
      </c>
      <c r="I10" s="318" t="s">
        <v>750</v>
      </c>
      <c r="J10" s="317" t="s">
        <v>3</v>
      </c>
      <c r="K10" s="318" t="s">
        <v>750</v>
      </c>
      <c r="L10" s="317" t="s">
        <v>2</v>
      </c>
      <c r="M10" s="318" t="s">
        <v>750</v>
      </c>
      <c r="N10" s="317" t="s">
        <v>3</v>
      </c>
      <c r="O10" s="318" t="s">
        <v>750</v>
      </c>
      <c r="P10" s="317" t="s">
        <v>2</v>
      </c>
      <c r="Q10" s="318" t="s">
        <v>750</v>
      </c>
      <c r="R10" s="317" t="s">
        <v>3</v>
      </c>
      <c r="S10" s="318" t="s">
        <v>750</v>
      </c>
      <c r="T10" s="317" t="s">
        <v>2</v>
      </c>
      <c r="U10" s="318" t="s">
        <v>750</v>
      </c>
      <c r="V10" s="317" t="s">
        <v>3</v>
      </c>
      <c r="W10" s="318" t="s">
        <v>750</v>
      </c>
      <c r="X10" s="315"/>
      <c r="Y10" s="315"/>
      <c r="Z10" s="315"/>
    </row>
    <row r="11" spans="1:26" ht="18.75" customHeight="1">
      <c r="B11" s="266" t="s">
        <v>769</v>
      </c>
      <c r="C11" s="267">
        <f>SUM(C12,C22)</f>
        <v>9159</v>
      </c>
      <c r="D11" s="267">
        <f>SUM(D12,D22)</f>
        <v>2630</v>
      </c>
      <c r="E11" s="268">
        <f>IF(D11=0,"-",D11/(D11+F11))</f>
        <v>0.28714925210175785</v>
      </c>
      <c r="F11" s="267">
        <f>SUM(F12,F22)</f>
        <v>6529</v>
      </c>
      <c r="G11" s="268">
        <f>IF(F11=0,"-",F11/(F11+D11))</f>
        <v>0.71285074789824221</v>
      </c>
      <c r="H11" s="267">
        <f>SUM(H12,H22)</f>
        <v>112</v>
      </c>
      <c r="I11" s="268">
        <f>IF(H11=0,"-",H11/(H11+J11))</f>
        <v>0.38487972508591067</v>
      </c>
      <c r="J11" s="267">
        <f>SUM(J12,J22)</f>
        <v>179</v>
      </c>
      <c r="K11" s="268">
        <f>IF(J11=0,"-",J11/(J11+H11))</f>
        <v>0.61512027491408938</v>
      </c>
      <c r="L11" s="267">
        <f>SUM(L12,L22)</f>
        <v>2161</v>
      </c>
      <c r="M11" s="268">
        <f>IF(L11=0,"-",L11/(L11+N11))</f>
        <v>0.28740524005851842</v>
      </c>
      <c r="N11" s="267">
        <f>SUM(N12,N22)</f>
        <v>5358</v>
      </c>
      <c r="O11" s="268">
        <f>IF(N11=0,"-",N11/(N11+L11))</f>
        <v>0.71259475994148158</v>
      </c>
      <c r="P11" s="267">
        <f>SUM(P12,P22)</f>
        <v>356</v>
      </c>
      <c r="Q11" s="268">
        <f t="shared" ref="Q11:Q49" si="0">IF(P11=0,"-",P11/(P11+R11))</f>
        <v>0.26429101707498143</v>
      </c>
      <c r="R11" s="267">
        <f>SUM(R12,R22)</f>
        <v>991</v>
      </c>
      <c r="S11" s="268">
        <f>IF(R11=0,"-",R11/(R11+P11))</f>
        <v>0.73570898292501852</v>
      </c>
      <c r="T11" s="267">
        <f>SUM(T12,T22)</f>
        <v>1</v>
      </c>
      <c r="U11" s="268">
        <f>IF(T11=0,"-",T11/(T11+V11))</f>
        <v>0.5</v>
      </c>
      <c r="V11" s="267">
        <f>SUM(V12,V22)</f>
        <v>1</v>
      </c>
      <c r="W11" s="268">
        <f>IF(V11=0,"-",V11/(V11+T11))</f>
        <v>0.5</v>
      </c>
      <c r="X11" s="315"/>
      <c r="Y11" s="315"/>
      <c r="Z11" s="315"/>
    </row>
    <row r="12" spans="1:26" s="234" customFormat="1" ht="18.75" customHeight="1">
      <c r="B12" s="235" t="s">
        <v>47</v>
      </c>
      <c r="C12" s="215">
        <f t="shared" ref="C12:C39" si="1">SUM(D12,F12)</f>
        <v>3624</v>
      </c>
      <c r="D12" s="215">
        <f>SUM(H12,L12,P12,T12)</f>
        <v>1046</v>
      </c>
      <c r="E12" s="216">
        <f t="shared" ref="E12:E39" si="2">IF(D12=0,"-",D12/(D12+F12))</f>
        <v>0.28863134657836642</v>
      </c>
      <c r="F12" s="215">
        <f t="shared" ref="F12:F31" si="3">SUM(J12,N12,R12,V12)</f>
        <v>2578</v>
      </c>
      <c r="G12" s="216">
        <f t="shared" ref="G12:G39" si="4">IF(F12=0,"-",F12/(F12+D12))</f>
        <v>0.71136865342163358</v>
      </c>
      <c r="H12" s="215">
        <f>SUM(H13+H17+H21)</f>
        <v>78</v>
      </c>
      <c r="I12" s="216">
        <f t="shared" ref="I12:I39" si="5">IF(H12=0,"-",H12/(H12+J12))</f>
        <v>0.3611111111111111</v>
      </c>
      <c r="J12" s="215">
        <f>SUM(J13+J17+J21)</f>
        <v>138</v>
      </c>
      <c r="K12" s="216">
        <f t="shared" ref="K12:K31" si="6">IF(J12=0,"-",J12/(J12+H12))</f>
        <v>0.63888888888888884</v>
      </c>
      <c r="L12" s="215">
        <f>SUM(L13+L17+L21)</f>
        <v>803</v>
      </c>
      <c r="M12" s="216">
        <f t="shared" ref="M12:M31" si="7">IF(L12=0,"-",L12/(L12+N12))</f>
        <v>0.2773747841105354</v>
      </c>
      <c r="N12" s="215">
        <f>SUM(N13+N17+N21)</f>
        <v>2092</v>
      </c>
      <c r="O12" s="216">
        <f t="shared" ref="O12:O31" si="8">IF(N12=0,"-",N12/(N12+L12))</f>
        <v>0.7226252158894646</v>
      </c>
      <c r="P12" s="215">
        <f>SUM(P13+P17+P21)</f>
        <v>164</v>
      </c>
      <c r="Q12" s="216">
        <f t="shared" si="0"/>
        <v>0.32093933463796476</v>
      </c>
      <c r="R12" s="215">
        <f>SUM(R13+R17+R21)</f>
        <v>347</v>
      </c>
      <c r="S12" s="216">
        <f t="shared" ref="S12:S31" si="9">IF(R12=0,"-",R12/(R12+P12))</f>
        <v>0.67906066536203524</v>
      </c>
      <c r="T12" s="215">
        <f>SUM(T13+T17+T21)</f>
        <v>1</v>
      </c>
      <c r="U12" s="216">
        <f t="shared" ref="U12:U31" si="10">IF(T12=0,"-",T12/(T12+V12))</f>
        <v>0.5</v>
      </c>
      <c r="V12" s="215">
        <f>SUM(V13+V17+V21)</f>
        <v>1</v>
      </c>
      <c r="W12" s="216">
        <f t="shared" ref="W12:W31" si="11">IF(V12=0,"-",V12/(V12+T12))</f>
        <v>0.5</v>
      </c>
    </row>
    <row r="13" spans="1:26" ht="18.75" customHeight="1">
      <c r="B13" s="236" t="s">
        <v>48</v>
      </c>
      <c r="C13" s="215">
        <f t="shared" si="1"/>
        <v>2181</v>
      </c>
      <c r="D13" s="215">
        <f>SUM(H13,L13,P13,T13)</f>
        <v>580</v>
      </c>
      <c r="E13" s="216">
        <f t="shared" si="2"/>
        <v>0.26593305823016966</v>
      </c>
      <c r="F13" s="215">
        <f t="shared" si="3"/>
        <v>1601</v>
      </c>
      <c r="G13" s="216">
        <f t="shared" si="4"/>
        <v>0.73406694176983034</v>
      </c>
      <c r="H13" s="215">
        <f>SUM(H14+H15+H16)</f>
        <v>50</v>
      </c>
      <c r="I13" s="216">
        <f t="shared" si="5"/>
        <v>0.36764705882352944</v>
      </c>
      <c r="J13" s="215">
        <f>SUM(J14+J15+J16)</f>
        <v>86</v>
      </c>
      <c r="K13" s="216">
        <f t="shared" si="6"/>
        <v>0.63235294117647056</v>
      </c>
      <c r="L13" s="215">
        <f>SUM(L14+L15+L16)</f>
        <v>468</v>
      </c>
      <c r="M13" s="216">
        <f t="shared" si="7"/>
        <v>0.25587752870420993</v>
      </c>
      <c r="N13" s="215">
        <f>SUM(N14+N15+N16)</f>
        <v>1361</v>
      </c>
      <c r="O13" s="216">
        <f t="shared" si="8"/>
        <v>0.74412247129579001</v>
      </c>
      <c r="P13" s="215">
        <f>SUM(P14+P15+P16)</f>
        <v>62</v>
      </c>
      <c r="Q13" s="216">
        <f t="shared" si="0"/>
        <v>0.28837209302325584</v>
      </c>
      <c r="R13" s="215">
        <f>SUM(R14+R15+R16)</f>
        <v>153</v>
      </c>
      <c r="S13" s="216">
        <f t="shared" si="9"/>
        <v>0.71162790697674416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15"/>
      <c r="Y13" s="315"/>
      <c r="Z13" s="315"/>
    </row>
    <row r="14" spans="1:26" ht="18.75" customHeight="1">
      <c r="B14" s="237" t="s">
        <v>751</v>
      </c>
      <c r="C14" s="215">
        <f t="shared" si="1"/>
        <v>1794</v>
      </c>
      <c r="D14" s="215">
        <f t="shared" ref="D14:D31" si="12">SUM(H14,L14,P14,T14)</f>
        <v>400</v>
      </c>
      <c r="E14" s="216">
        <f t="shared" si="2"/>
        <v>0.2229654403567447</v>
      </c>
      <c r="F14" s="215">
        <f t="shared" si="3"/>
        <v>1394</v>
      </c>
      <c r="G14" s="216">
        <f t="shared" si="4"/>
        <v>0.7770345596432553</v>
      </c>
      <c r="H14" s="215">
        <v>42</v>
      </c>
      <c r="I14" s="216">
        <f t="shared" si="5"/>
        <v>0.33600000000000002</v>
      </c>
      <c r="J14" s="215">
        <v>83</v>
      </c>
      <c r="K14" s="216">
        <f t="shared" si="6"/>
        <v>0.66400000000000003</v>
      </c>
      <c r="L14" s="215">
        <v>307</v>
      </c>
      <c r="M14" s="216">
        <f t="shared" si="7"/>
        <v>0.20813559322033898</v>
      </c>
      <c r="N14" s="215">
        <v>1168</v>
      </c>
      <c r="O14" s="216">
        <f t="shared" si="8"/>
        <v>0.79186440677966097</v>
      </c>
      <c r="P14" s="215">
        <v>51</v>
      </c>
      <c r="Q14" s="216">
        <f t="shared" si="0"/>
        <v>0.26424870466321243</v>
      </c>
      <c r="R14" s="215">
        <v>142</v>
      </c>
      <c r="S14" s="216">
        <f t="shared" si="9"/>
        <v>0.73575129533678751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15"/>
      <c r="Y14" s="315"/>
      <c r="Z14" s="315"/>
    </row>
    <row r="15" spans="1:26" ht="18.75" customHeight="1">
      <c r="B15" s="237" t="s">
        <v>5</v>
      </c>
      <c r="C15" s="215">
        <f t="shared" si="1"/>
        <v>172</v>
      </c>
      <c r="D15" s="215">
        <f t="shared" si="12"/>
        <v>64</v>
      </c>
      <c r="E15" s="216">
        <f t="shared" si="2"/>
        <v>0.37209302325581395</v>
      </c>
      <c r="F15" s="215">
        <f t="shared" si="3"/>
        <v>108</v>
      </c>
      <c r="G15" s="216">
        <f t="shared" si="4"/>
        <v>0.62790697674418605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51</v>
      </c>
      <c r="M15" s="216">
        <f t="shared" si="7"/>
        <v>0.33774834437086093</v>
      </c>
      <c r="N15" s="215">
        <v>100</v>
      </c>
      <c r="O15" s="216">
        <f t="shared" si="8"/>
        <v>0.66225165562913912</v>
      </c>
      <c r="P15" s="215">
        <v>9</v>
      </c>
      <c r="Q15" s="216">
        <f t="shared" si="0"/>
        <v>0.5625</v>
      </c>
      <c r="R15" s="215">
        <v>7</v>
      </c>
      <c r="S15" s="216">
        <f t="shared" si="9"/>
        <v>0.4375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15"/>
      <c r="Y15" s="315"/>
      <c r="Z15" s="315"/>
    </row>
    <row r="16" spans="1:26" ht="18.75" customHeight="1">
      <c r="B16" s="237" t="s">
        <v>49</v>
      </c>
      <c r="C16" s="215">
        <f t="shared" si="1"/>
        <v>215</v>
      </c>
      <c r="D16" s="215">
        <f t="shared" si="12"/>
        <v>116</v>
      </c>
      <c r="E16" s="216">
        <f t="shared" si="2"/>
        <v>0.53953488372093028</v>
      </c>
      <c r="F16" s="215">
        <f t="shared" si="3"/>
        <v>99</v>
      </c>
      <c r="G16" s="216">
        <f t="shared" si="4"/>
        <v>0.46046511627906977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110</v>
      </c>
      <c r="M16" s="216">
        <f t="shared" si="7"/>
        <v>0.54187192118226601</v>
      </c>
      <c r="N16" s="215">
        <v>93</v>
      </c>
      <c r="O16" s="216">
        <f t="shared" si="8"/>
        <v>0.45812807881773399</v>
      </c>
      <c r="P16" s="215">
        <v>2</v>
      </c>
      <c r="Q16" s="216">
        <f t="shared" si="0"/>
        <v>0.33333333333333331</v>
      </c>
      <c r="R16" s="215">
        <v>4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15"/>
      <c r="Y16" s="315"/>
      <c r="Z16" s="315"/>
    </row>
    <row r="17" spans="2:26" ht="18.75" customHeight="1">
      <c r="B17" s="236" t="s">
        <v>50</v>
      </c>
      <c r="C17" s="215">
        <f t="shared" si="1"/>
        <v>823</v>
      </c>
      <c r="D17" s="215">
        <f t="shared" si="12"/>
        <v>325</v>
      </c>
      <c r="E17" s="216">
        <f t="shared" si="2"/>
        <v>0.39489671931956255</v>
      </c>
      <c r="F17" s="215">
        <f t="shared" si="3"/>
        <v>498</v>
      </c>
      <c r="G17" s="216">
        <f t="shared" si="4"/>
        <v>0.60510328068043739</v>
      </c>
      <c r="H17" s="215">
        <f>SUM(H18+H19+H20)</f>
        <v>16</v>
      </c>
      <c r="I17" s="216">
        <f t="shared" si="5"/>
        <v>0.55172413793103448</v>
      </c>
      <c r="J17" s="215">
        <f>SUM(J18+J19+J20)</f>
        <v>13</v>
      </c>
      <c r="K17" s="216">
        <f t="shared" si="6"/>
        <v>0.44827586206896552</v>
      </c>
      <c r="L17" s="215">
        <f>SUM(L18+L19+L20)</f>
        <v>212</v>
      </c>
      <c r="M17" s="216">
        <f t="shared" si="7"/>
        <v>0.39405204460966542</v>
      </c>
      <c r="N17" s="215">
        <f>SUM(N18+N19+N20)</f>
        <v>326</v>
      </c>
      <c r="O17" s="216">
        <f t="shared" si="8"/>
        <v>0.60594795539033453</v>
      </c>
      <c r="P17" s="215">
        <f>SUM(P18+P19+P20)</f>
        <v>96</v>
      </c>
      <c r="Q17" s="216">
        <f t="shared" si="0"/>
        <v>0.37647058823529411</v>
      </c>
      <c r="R17" s="215">
        <f>SUM(R18+R19+R20)</f>
        <v>159</v>
      </c>
      <c r="S17" s="216">
        <f t="shared" si="9"/>
        <v>0.62352941176470589</v>
      </c>
      <c r="T17" s="215">
        <f>SUM(T18+T19+T20)</f>
        <v>1</v>
      </c>
      <c r="U17" s="216">
        <f t="shared" si="10"/>
        <v>1</v>
      </c>
      <c r="V17" s="215">
        <f>SUM(V18+V19+V20)</f>
        <v>0</v>
      </c>
      <c r="W17" s="216" t="str">
        <f t="shared" si="11"/>
        <v>-</v>
      </c>
      <c r="X17" s="315"/>
      <c r="Y17" s="315"/>
      <c r="Z17" s="315"/>
    </row>
    <row r="18" spans="2:26" ht="18.75" customHeight="1">
      <c r="B18" s="238" t="s">
        <v>51</v>
      </c>
      <c r="C18" s="215">
        <f t="shared" si="1"/>
        <v>624</v>
      </c>
      <c r="D18" s="215">
        <f t="shared" si="12"/>
        <v>241</v>
      </c>
      <c r="E18" s="216">
        <f t="shared" si="2"/>
        <v>0.38621794871794873</v>
      </c>
      <c r="F18" s="215">
        <f t="shared" si="3"/>
        <v>383</v>
      </c>
      <c r="G18" s="216">
        <f t="shared" si="4"/>
        <v>0.61378205128205132</v>
      </c>
      <c r="H18" s="215">
        <v>8</v>
      </c>
      <c r="I18" s="216">
        <f t="shared" si="5"/>
        <v>0.61538461538461542</v>
      </c>
      <c r="J18" s="215">
        <v>5</v>
      </c>
      <c r="K18" s="216">
        <f t="shared" si="6"/>
        <v>0.38461538461538464</v>
      </c>
      <c r="L18" s="215">
        <v>173</v>
      </c>
      <c r="M18" s="216">
        <f t="shared" si="7"/>
        <v>0.40326340326340326</v>
      </c>
      <c r="N18" s="215">
        <v>256</v>
      </c>
      <c r="O18" s="216">
        <f t="shared" si="8"/>
        <v>0.59673659673659674</v>
      </c>
      <c r="P18" s="215">
        <v>60</v>
      </c>
      <c r="Q18" s="216">
        <f t="shared" si="0"/>
        <v>0.32967032967032966</v>
      </c>
      <c r="R18" s="215">
        <v>122</v>
      </c>
      <c r="S18" s="216">
        <f t="shared" si="9"/>
        <v>0.67032967032967028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15"/>
      <c r="Y18" s="315"/>
      <c r="Z18" s="315"/>
    </row>
    <row r="19" spans="2:26" ht="18.75" customHeight="1">
      <c r="B19" s="238" t="s">
        <v>52</v>
      </c>
      <c r="C19" s="215">
        <f t="shared" si="1"/>
        <v>123</v>
      </c>
      <c r="D19" s="215">
        <f t="shared" si="12"/>
        <v>59</v>
      </c>
      <c r="E19" s="216">
        <f t="shared" si="2"/>
        <v>0.47967479674796748</v>
      </c>
      <c r="F19" s="215">
        <f t="shared" si="3"/>
        <v>64</v>
      </c>
      <c r="G19" s="216">
        <f t="shared" si="4"/>
        <v>0.52032520325203258</v>
      </c>
      <c r="H19" s="215">
        <v>8</v>
      </c>
      <c r="I19" s="216">
        <f t="shared" si="5"/>
        <v>0.5714285714285714</v>
      </c>
      <c r="J19" s="215">
        <v>6</v>
      </c>
      <c r="K19" s="216">
        <f t="shared" si="6"/>
        <v>0.42857142857142855</v>
      </c>
      <c r="L19" s="215">
        <v>19</v>
      </c>
      <c r="M19" s="216">
        <f t="shared" si="7"/>
        <v>0.40425531914893614</v>
      </c>
      <c r="N19" s="215">
        <v>28</v>
      </c>
      <c r="O19" s="216">
        <f t="shared" si="8"/>
        <v>0.5957446808510638</v>
      </c>
      <c r="P19" s="215">
        <v>32</v>
      </c>
      <c r="Q19" s="216">
        <f t="shared" si="0"/>
        <v>0.5161290322580645</v>
      </c>
      <c r="R19" s="215">
        <v>30</v>
      </c>
      <c r="S19" s="216">
        <f t="shared" si="9"/>
        <v>0.4838709677419355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15"/>
      <c r="Y19" s="315"/>
      <c r="Z19" s="315"/>
    </row>
    <row r="20" spans="2:26" ht="18.75" customHeight="1">
      <c r="B20" s="238" t="s">
        <v>53</v>
      </c>
      <c r="C20" s="215">
        <f t="shared" si="1"/>
        <v>76</v>
      </c>
      <c r="D20" s="215">
        <f t="shared" si="12"/>
        <v>25</v>
      </c>
      <c r="E20" s="216">
        <f t="shared" si="2"/>
        <v>0.32894736842105265</v>
      </c>
      <c r="F20" s="215">
        <f t="shared" si="3"/>
        <v>51</v>
      </c>
      <c r="G20" s="216">
        <f t="shared" si="4"/>
        <v>0.67105263157894735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20</v>
      </c>
      <c r="M20" s="216">
        <f t="shared" si="7"/>
        <v>0.32258064516129031</v>
      </c>
      <c r="N20" s="215">
        <v>42</v>
      </c>
      <c r="O20" s="216">
        <f t="shared" si="8"/>
        <v>0.67741935483870963</v>
      </c>
      <c r="P20" s="215">
        <v>4</v>
      </c>
      <c r="Q20" s="216">
        <f t="shared" si="0"/>
        <v>0.36363636363636365</v>
      </c>
      <c r="R20" s="215">
        <v>7</v>
      </c>
      <c r="S20" s="216">
        <f t="shared" si="9"/>
        <v>0.63636363636363635</v>
      </c>
      <c r="T20" s="215">
        <v>1</v>
      </c>
      <c r="U20" s="216">
        <f t="shared" si="10"/>
        <v>1</v>
      </c>
      <c r="V20" s="215">
        <v>0</v>
      </c>
      <c r="W20" s="216" t="str">
        <f t="shared" si="11"/>
        <v>-</v>
      </c>
      <c r="X20" s="315"/>
      <c r="Y20" s="315"/>
      <c r="Z20" s="315"/>
    </row>
    <row r="21" spans="2:26" ht="18.75" customHeight="1">
      <c r="B21" s="236" t="s">
        <v>54</v>
      </c>
      <c r="C21" s="215">
        <f t="shared" si="1"/>
        <v>620</v>
      </c>
      <c r="D21" s="215">
        <f t="shared" si="12"/>
        <v>141</v>
      </c>
      <c r="E21" s="216">
        <f t="shared" si="2"/>
        <v>0.22741935483870968</v>
      </c>
      <c r="F21" s="215">
        <f t="shared" si="3"/>
        <v>479</v>
      </c>
      <c r="G21" s="216">
        <f t="shared" si="4"/>
        <v>0.77258064516129032</v>
      </c>
      <c r="H21" s="215">
        <v>12</v>
      </c>
      <c r="I21" s="216">
        <f t="shared" si="5"/>
        <v>0.23529411764705882</v>
      </c>
      <c r="J21" s="215">
        <v>39</v>
      </c>
      <c r="K21" s="216">
        <f t="shared" si="6"/>
        <v>0.76470588235294112</v>
      </c>
      <c r="L21" s="215">
        <v>123</v>
      </c>
      <c r="M21" s="216">
        <f t="shared" si="7"/>
        <v>0.23295454545454544</v>
      </c>
      <c r="N21" s="215">
        <v>405</v>
      </c>
      <c r="O21" s="216">
        <f t="shared" si="8"/>
        <v>0.76704545454545459</v>
      </c>
      <c r="P21" s="215">
        <v>6</v>
      </c>
      <c r="Q21" s="216">
        <f t="shared" si="0"/>
        <v>0.14634146341463414</v>
      </c>
      <c r="R21" s="215">
        <v>35</v>
      </c>
      <c r="S21" s="216">
        <f t="shared" si="9"/>
        <v>0.85365853658536583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15"/>
      <c r="Y21" s="315"/>
      <c r="Z21" s="315"/>
    </row>
    <row r="22" spans="2:26" ht="18.75" customHeight="1">
      <c r="B22" s="239" t="s">
        <v>752</v>
      </c>
      <c r="C22" s="215">
        <f t="shared" si="1"/>
        <v>5535</v>
      </c>
      <c r="D22" s="215">
        <f t="shared" si="12"/>
        <v>1584</v>
      </c>
      <c r="E22" s="216">
        <f t="shared" si="2"/>
        <v>0.2861788617886179</v>
      </c>
      <c r="F22" s="215">
        <f t="shared" si="3"/>
        <v>3951</v>
      </c>
      <c r="G22" s="216">
        <f t="shared" si="4"/>
        <v>0.71382113821138216</v>
      </c>
      <c r="H22" s="215">
        <f>SUM(H23+H27+H31)</f>
        <v>34</v>
      </c>
      <c r="I22" s="216">
        <f t="shared" si="5"/>
        <v>0.45333333333333331</v>
      </c>
      <c r="J22" s="215">
        <f>SUM(J23+J27+J31)</f>
        <v>41</v>
      </c>
      <c r="K22" s="216">
        <f t="shared" si="6"/>
        <v>0.54666666666666663</v>
      </c>
      <c r="L22" s="215">
        <f>SUM(L23+L27+L31)</f>
        <v>1358</v>
      </c>
      <c r="M22" s="216">
        <f t="shared" si="7"/>
        <v>0.29368512110726641</v>
      </c>
      <c r="N22" s="215">
        <f>SUM(N23+N27+N31)</f>
        <v>3266</v>
      </c>
      <c r="O22" s="216">
        <f t="shared" si="8"/>
        <v>0.70631487889273359</v>
      </c>
      <c r="P22" s="215">
        <f>SUM(P23+P27+P31)</f>
        <v>192</v>
      </c>
      <c r="Q22" s="216">
        <f t="shared" si="0"/>
        <v>0.22966507177033493</v>
      </c>
      <c r="R22" s="215">
        <f>SUM(R23+R27+R31)</f>
        <v>644</v>
      </c>
      <c r="S22" s="216">
        <f t="shared" si="9"/>
        <v>0.77033492822966509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15"/>
      <c r="Y22" s="315"/>
      <c r="Z22" s="315"/>
    </row>
    <row r="23" spans="2:26" ht="18.75" customHeight="1">
      <c r="B23" s="236" t="s">
        <v>48</v>
      </c>
      <c r="C23" s="215">
        <f t="shared" si="1"/>
        <v>3103</v>
      </c>
      <c r="D23" s="215">
        <f t="shared" si="12"/>
        <v>914</v>
      </c>
      <c r="E23" s="216">
        <f t="shared" si="2"/>
        <v>0.29455365775056397</v>
      </c>
      <c r="F23" s="215">
        <f t="shared" si="3"/>
        <v>2189</v>
      </c>
      <c r="G23" s="216">
        <f t="shared" si="4"/>
        <v>0.70544634224943603</v>
      </c>
      <c r="H23" s="215">
        <f>SUM(H24+H25+H26)</f>
        <v>34</v>
      </c>
      <c r="I23" s="216">
        <f t="shared" si="5"/>
        <v>0.45945945945945948</v>
      </c>
      <c r="J23" s="215">
        <f>SUM(J24+J25+J26)</f>
        <v>40</v>
      </c>
      <c r="K23" s="216">
        <f t="shared" si="6"/>
        <v>0.54054054054054057</v>
      </c>
      <c r="L23" s="215">
        <f>SUM(L24+L25+L26)</f>
        <v>778</v>
      </c>
      <c r="M23" s="216">
        <f t="shared" si="7"/>
        <v>0.30605822187254128</v>
      </c>
      <c r="N23" s="215">
        <f>SUM(N24+N25+N26)</f>
        <v>1764</v>
      </c>
      <c r="O23" s="216">
        <f t="shared" si="8"/>
        <v>0.69394177812745872</v>
      </c>
      <c r="P23" s="215">
        <f>SUM(P24+P25+P26)</f>
        <v>102</v>
      </c>
      <c r="Q23" s="216">
        <f t="shared" si="0"/>
        <v>0.20944558521560575</v>
      </c>
      <c r="R23" s="215">
        <f>SUM(R24+R25+R26)</f>
        <v>385</v>
      </c>
      <c r="S23" s="216">
        <f t="shared" si="9"/>
        <v>0.79055441478439425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15"/>
      <c r="Y23" s="315"/>
      <c r="Z23" s="315"/>
    </row>
    <row r="24" spans="2:26" ht="18.75" customHeight="1">
      <c r="B24" s="237" t="s">
        <v>751</v>
      </c>
      <c r="C24" s="215">
        <f t="shared" si="1"/>
        <v>2576</v>
      </c>
      <c r="D24" s="215">
        <f t="shared" si="12"/>
        <v>643</v>
      </c>
      <c r="E24" s="216">
        <f t="shared" si="2"/>
        <v>0.24961180124223603</v>
      </c>
      <c r="F24" s="215">
        <f t="shared" si="3"/>
        <v>1933</v>
      </c>
      <c r="G24" s="216">
        <f t="shared" si="4"/>
        <v>0.75038819875776397</v>
      </c>
      <c r="H24" s="215">
        <v>34</v>
      </c>
      <c r="I24" s="216">
        <f t="shared" si="5"/>
        <v>0.45945945945945948</v>
      </c>
      <c r="J24" s="215">
        <v>40</v>
      </c>
      <c r="K24" s="216">
        <f t="shared" si="6"/>
        <v>0.54054054054054057</v>
      </c>
      <c r="L24" s="215">
        <v>521</v>
      </c>
      <c r="M24" s="216">
        <f t="shared" si="7"/>
        <v>0.2513265798359865</v>
      </c>
      <c r="N24" s="215">
        <v>1552</v>
      </c>
      <c r="O24" s="216">
        <f t="shared" si="8"/>
        <v>0.7486734201640135</v>
      </c>
      <c r="P24" s="215">
        <v>88</v>
      </c>
      <c r="Q24" s="216">
        <f t="shared" si="0"/>
        <v>0.20512820512820512</v>
      </c>
      <c r="R24" s="215">
        <v>341</v>
      </c>
      <c r="S24" s="216">
        <f t="shared" si="9"/>
        <v>0.79487179487179482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15"/>
      <c r="Y24" s="315"/>
      <c r="Z24" s="315"/>
    </row>
    <row r="25" spans="2:26" ht="18.75" customHeight="1">
      <c r="B25" s="237" t="s">
        <v>5</v>
      </c>
      <c r="C25" s="215">
        <f t="shared" si="1"/>
        <v>40</v>
      </c>
      <c r="D25" s="215">
        <f t="shared" si="12"/>
        <v>11</v>
      </c>
      <c r="E25" s="216">
        <f t="shared" si="2"/>
        <v>0.27500000000000002</v>
      </c>
      <c r="F25" s="215">
        <f t="shared" si="3"/>
        <v>29</v>
      </c>
      <c r="G25" s="216">
        <f t="shared" si="4"/>
        <v>0.72499999999999998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7</v>
      </c>
      <c r="M25" s="216">
        <f t="shared" si="7"/>
        <v>0.22580645161290322</v>
      </c>
      <c r="N25" s="215">
        <v>24</v>
      </c>
      <c r="O25" s="216">
        <f t="shared" si="8"/>
        <v>0.77419354838709675</v>
      </c>
      <c r="P25" s="215">
        <v>4</v>
      </c>
      <c r="Q25" s="216">
        <f t="shared" si="0"/>
        <v>0.44444444444444442</v>
      </c>
      <c r="R25" s="215">
        <v>5</v>
      </c>
      <c r="S25" s="216">
        <f t="shared" si="9"/>
        <v>0.55555555555555558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15"/>
      <c r="Y25" s="315"/>
      <c r="Z25" s="315"/>
    </row>
    <row r="26" spans="2:26" ht="18.75" customHeight="1">
      <c r="B26" s="237" t="s">
        <v>49</v>
      </c>
      <c r="C26" s="215">
        <f t="shared" si="1"/>
        <v>487</v>
      </c>
      <c r="D26" s="215">
        <f t="shared" si="12"/>
        <v>260</v>
      </c>
      <c r="E26" s="216">
        <f t="shared" si="2"/>
        <v>0.53388090349075978</v>
      </c>
      <c r="F26" s="215">
        <f t="shared" si="3"/>
        <v>227</v>
      </c>
      <c r="G26" s="216">
        <f t="shared" si="4"/>
        <v>0.46611909650924027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250</v>
      </c>
      <c r="M26" s="216">
        <f t="shared" si="7"/>
        <v>0.57077625570776258</v>
      </c>
      <c r="N26" s="215">
        <v>188</v>
      </c>
      <c r="O26" s="216">
        <f t="shared" si="8"/>
        <v>0.42922374429223742</v>
      </c>
      <c r="P26" s="215">
        <v>10</v>
      </c>
      <c r="Q26" s="216">
        <f t="shared" si="0"/>
        <v>0.20408163265306123</v>
      </c>
      <c r="R26" s="215">
        <v>39</v>
      </c>
      <c r="S26" s="216">
        <f t="shared" si="9"/>
        <v>0.79591836734693877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15"/>
      <c r="Y26" s="315"/>
      <c r="Z26" s="315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5</v>
      </c>
      <c r="E27" s="216">
        <f t="shared" si="2"/>
        <v>0.19230769230769232</v>
      </c>
      <c r="F27" s="215">
        <f t="shared" si="3"/>
        <v>21</v>
      </c>
      <c r="G27" s="216">
        <f t="shared" si="4"/>
        <v>0.80769230769230771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4</v>
      </c>
      <c r="M27" s="216">
        <f t="shared" si="7"/>
        <v>0.19047619047619047</v>
      </c>
      <c r="N27" s="215">
        <f>SUM(N28+N29+N30)</f>
        <v>17</v>
      </c>
      <c r="O27" s="216">
        <f t="shared" si="8"/>
        <v>0.80952380952380953</v>
      </c>
      <c r="P27" s="215">
        <f>SUM(P28+P29+P30)</f>
        <v>1</v>
      </c>
      <c r="Q27" s="216">
        <f t="shared" si="0"/>
        <v>0.2</v>
      </c>
      <c r="R27" s="215">
        <f>SUM(R28+R29+R30)</f>
        <v>4</v>
      </c>
      <c r="S27" s="216">
        <f t="shared" si="9"/>
        <v>0.8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15"/>
      <c r="Y27" s="315"/>
      <c r="Z27" s="315"/>
    </row>
    <row r="28" spans="2:26" ht="18.75" customHeight="1">
      <c r="B28" s="238" t="s">
        <v>51</v>
      </c>
      <c r="C28" s="215">
        <f t="shared" si="1"/>
        <v>17</v>
      </c>
      <c r="D28" s="215">
        <f t="shared" si="12"/>
        <v>2</v>
      </c>
      <c r="E28" s="216">
        <f t="shared" si="2"/>
        <v>0.11764705882352941</v>
      </c>
      <c r="F28" s="215">
        <f t="shared" si="3"/>
        <v>15</v>
      </c>
      <c r="G28" s="216">
        <f t="shared" si="4"/>
        <v>0.88235294117647056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2</v>
      </c>
      <c r="M28" s="216">
        <f t="shared" si="7"/>
        <v>0.13333333333333333</v>
      </c>
      <c r="N28" s="215">
        <v>13</v>
      </c>
      <c r="O28" s="216">
        <f t="shared" si="8"/>
        <v>0.8666666666666667</v>
      </c>
      <c r="P28" s="215">
        <v>0</v>
      </c>
      <c r="Q28" s="216" t="str">
        <f t="shared" si="0"/>
        <v>-</v>
      </c>
      <c r="R28" s="215">
        <v>2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15"/>
      <c r="Y28" s="315"/>
      <c r="Z28" s="315"/>
    </row>
    <row r="29" spans="2:26" ht="18.75" customHeight="1">
      <c r="B29" s="238" t="s">
        <v>52</v>
      </c>
      <c r="C29" s="215">
        <f t="shared" si="1"/>
        <v>8</v>
      </c>
      <c r="D29" s="215">
        <f t="shared" si="12"/>
        <v>3</v>
      </c>
      <c r="E29" s="216">
        <f t="shared" si="2"/>
        <v>0.375</v>
      </c>
      <c r="F29" s="215">
        <f t="shared" si="3"/>
        <v>5</v>
      </c>
      <c r="G29" s="216">
        <f t="shared" si="4"/>
        <v>0.625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0.4</v>
      </c>
      <c r="N29" s="215">
        <v>3</v>
      </c>
      <c r="O29" s="216">
        <f t="shared" si="8"/>
        <v>0.6</v>
      </c>
      <c r="P29" s="215">
        <v>1</v>
      </c>
      <c r="Q29" s="216">
        <f t="shared" si="0"/>
        <v>0.33333333333333331</v>
      </c>
      <c r="R29" s="215">
        <v>2</v>
      </c>
      <c r="S29" s="216">
        <f t="shared" si="9"/>
        <v>0.66666666666666663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15"/>
      <c r="Y29" s="315"/>
      <c r="Z29" s="315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15"/>
      <c r="Y30" s="315"/>
      <c r="Z30" s="315"/>
    </row>
    <row r="31" spans="2:26" ht="18.75" customHeight="1">
      <c r="B31" s="236" t="s">
        <v>54</v>
      </c>
      <c r="C31" s="215">
        <f t="shared" si="1"/>
        <v>2406</v>
      </c>
      <c r="D31" s="215">
        <f t="shared" si="12"/>
        <v>665</v>
      </c>
      <c r="E31" s="216">
        <f t="shared" si="2"/>
        <v>0.27639235245220284</v>
      </c>
      <c r="F31" s="215">
        <f t="shared" si="3"/>
        <v>1741</v>
      </c>
      <c r="G31" s="216">
        <f t="shared" si="4"/>
        <v>0.72360764754779716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576</v>
      </c>
      <c r="M31" s="216">
        <f t="shared" si="7"/>
        <v>0.27947598253275108</v>
      </c>
      <c r="N31" s="215">
        <v>1485</v>
      </c>
      <c r="O31" s="216">
        <f t="shared" si="8"/>
        <v>0.72052401746724892</v>
      </c>
      <c r="P31" s="215">
        <v>89</v>
      </c>
      <c r="Q31" s="216">
        <f t="shared" si="0"/>
        <v>0.25872093023255816</v>
      </c>
      <c r="R31" s="215">
        <v>255</v>
      </c>
      <c r="S31" s="216">
        <f t="shared" si="9"/>
        <v>0.74127906976744184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15"/>
      <c r="Y31" s="315"/>
      <c r="Z31" s="315"/>
    </row>
    <row r="32" spans="2:26" s="270" customFormat="1">
      <c r="B32" s="277" t="s">
        <v>770</v>
      </c>
      <c r="C32" s="267">
        <f t="shared" si="1"/>
        <v>9159</v>
      </c>
      <c r="D32" s="267">
        <f>SUM(D33,D34)</f>
        <v>2630</v>
      </c>
      <c r="E32" s="268">
        <f t="shared" si="2"/>
        <v>0.28714925210175785</v>
      </c>
      <c r="F32" s="267">
        <f>SUM(F33,F34)</f>
        <v>6529</v>
      </c>
      <c r="G32" s="268">
        <f t="shared" si="4"/>
        <v>0.71285074789824221</v>
      </c>
      <c r="H32" s="267">
        <f>SUM(H33,H34)</f>
        <v>112</v>
      </c>
      <c r="I32" s="268">
        <f t="shared" si="5"/>
        <v>0.38487972508591067</v>
      </c>
      <c r="J32" s="267">
        <f>SUM(J33,J34)</f>
        <v>179</v>
      </c>
      <c r="K32" s="268">
        <f>IF(J32=0,"-",J32/(J32+H32))</f>
        <v>0.61512027491408938</v>
      </c>
      <c r="L32" s="267">
        <f>SUM(L33,L34)</f>
        <v>2161</v>
      </c>
      <c r="M32" s="268">
        <f>IF(L32=0,"-",L32/(L32+N32))</f>
        <v>0.28740524005851842</v>
      </c>
      <c r="N32" s="267">
        <f>SUM(N33,N34)</f>
        <v>5358</v>
      </c>
      <c r="O32" s="268">
        <f>IF(N32=0,"-",N32/(N32+L32))</f>
        <v>0.71259475994148158</v>
      </c>
      <c r="P32" s="267">
        <f>SUM(P33,P34)</f>
        <v>356</v>
      </c>
      <c r="Q32" s="268">
        <f t="shared" si="0"/>
        <v>0.26429101707498143</v>
      </c>
      <c r="R32" s="267">
        <f>SUM(R33,R34)</f>
        <v>991</v>
      </c>
      <c r="S32" s="268">
        <f>IF(R32=0,"-",R32/(R32+P32))</f>
        <v>0.73570898292501852</v>
      </c>
      <c r="T32" s="267">
        <f>SUM(T33,T34)</f>
        <v>1</v>
      </c>
      <c r="U32" s="268">
        <f>IF(T32=0,"-",T32/(T32+V32))</f>
        <v>0.5</v>
      </c>
      <c r="V32" s="267">
        <f>SUM(V33,V34)</f>
        <v>1</v>
      </c>
      <c r="W32" s="268">
        <f>IF(V32=0,"-",V32/(V32+T32))</f>
        <v>0.5</v>
      </c>
      <c r="X32" s="269"/>
      <c r="Y32" s="269"/>
      <c r="Z32" s="269"/>
    </row>
    <row r="33" spans="2:26">
      <c r="B33" s="296" t="s">
        <v>771</v>
      </c>
      <c r="C33" s="215">
        <f t="shared" si="1"/>
        <v>9052</v>
      </c>
      <c r="D33" s="215">
        <f t="shared" ref="D33:D39" si="13">SUM(H33,L33,P33,T33)</f>
        <v>2585</v>
      </c>
      <c r="E33" s="216">
        <f t="shared" si="2"/>
        <v>0.28557224922669022</v>
      </c>
      <c r="F33" s="215">
        <f t="shared" ref="F33:F39" si="14">SUM(J33,N33,R33,V33)</f>
        <v>6467</v>
      </c>
      <c r="G33" s="216">
        <f t="shared" si="4"/>
        <v>0.71442775077330978</v>
      </c>
      <c r="H33" s="215">
        <v>112</v>
      </c>
      <c r="I33" s="216">
        <f t="shared" si="5"/>
        <v>0.3888888888888889</v>
      </c>
      <c r="J33" s="215">
        <v>176</v>
      </c>
      <c r="K33" s="216">
        <f t="shared" ref="K33:K39" si="15">IF(J33=0,"-",J33/(J33+H33))</f>
        <v>0.61111111111111116</v>
      </c>
      <c r="L33" s="215">
        <v>2125</v>
      </c>
      <c r="M33" s="216">
        <f t="shared" ref="M33:M49" si="16">IF(L33=0,"-",L33/(L33+N33))</f>
        <v>0.28565667428417796</v>
      </c>
      <c r="N33" s="215">
        <v>5314</v>
      </c>
      <c r="O33" s="216">
        <f t="shared" ref="O33:O49" si="17">IF(N33=0,"-",N33/(N33+L33))</f>
        <v>0.71434332571582204</v>
      </c>
      <c r="P33" s="215">
        <v>347</v>
      </c>
      <c r="Q33" s="216">
        <f t="shared" si="0"/>
        <v>0.26228269085411943</v>
      </c>
      <c r="R33" s="215">
        <v>976</v>
      </c>
      <c r="S33" s="216">
        <f t="shared" ref="S33:S49" si="18">IF(R33=0,"-",R33/(R33+P33))</f>
        <v>0.73771730914588063</v>
      </c>
      <c r="T33" s="215">
        <v>1</v>
      </c>
      <c r="U33" s="216">
        <f t="shared" ref="U33:U49" si="19">IF(T33=0,"-",T33/(T33+V33))</f>
        <v>0.5</v>
      </c>
      <c r="V33" s="215">
        <v>1</v>
      </c>
      <c r="W33" s="216">
        <f t="shared" ref="W33:W49" si="20">IF(V33=0,"-",V33/(V33+T33))</f>
        <v>0.5</v>
      </c>
    </row>
    <row r="34" spans="2:26">
      <c r="B34" s="298" t="s">
        <v>772</v>
      </c>
      <c r="C34" s="222">
        <f t="shared" si="1"/>
        <v>107</v>
      </c>
      <c r="D34" s="222">
        <f t="shared" si="13"/>
        <v>45</v>
      </c>
      <c r="E34" s="223">
        <f t="shared" si="2"/>
        <v>0.42056074766355139</v>
      </c>
      <c r="F34" s="222">
        <f t="shared" si="14"/>
        <v>62</v>
      </c>
      <c r="G34" s="223">
        <f t="shared" si="4"/>
        <v>0.57943925233644855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36</v>
      </c>
      <c r="M34" s="223">
        <f t="shared" si="16"/>
        <v>0.45</v>
      </c>
      <c r="N34" s="222">
        <v>44</v>
      </c>
      <c r="O34" s="223">
        <f t="shared" si="17"/>
        <v>0.55000000000000004</v>
      </c>
      <c r="P34" s="222">
        <v>9</v>
      </c>
      <c r="Q34" s="223">
        <f t="shared" si="0"/>
        <v>0.375</v>
      </c>
      <c r="R34" s="222">
        <v>15</v>
      </c>
      <c r="S34" s="223">
        <f t="shared" si="18"/>
        <v>0.625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9159</v>
      </c>
      <c r="D35" s="281">
        <f>SUM(H35,L35,P35,T35)</f>
        <v>2630</v>
      </c>
      <c r="E35" s="282">
        <f>IF(D35=0,"-",D35/(D35+F35))</f>
        <v>0.28714925210175785</v>
      </c>
      <c r="F35" s="281">
        <f>SUM(J35,N35,R35,V35)</f>
        <v>6529</v>
      </c>
      <c r="G35" s="282">
        <f>IF(F35=0,"-",F35/(F35+D35))</f>
        <v>0.71285074789824221</v>
      </c>
      <c r="H35" s="281">
        <f>SUM(H36,H37,H38,H39,H40)</f>
        <v>112</v>
      </c>
      <c r="I35" s="282">
        <f>IF(H35=0,"-",H35/(H35+J35))</f>
        <v>0.38487972508591067</v>
      </c>
      <c r="J35" s="281">
        <f>SUM(J36,J37,J38,J39,J40)</f>
        <v>179</v>
      </c>
      <c r="K35" s="282">
        <f>IF(J35=0,"-",J35/(J35+H35))</f>
        <v>0.61512027491408938</v>
      </c>
      <c r="L35" s="281">
        <f>SUM(L36,L37,L38,L39,L40)</f>
        <v>2161</v>
      </c>
      <c r="M35" s="282">
        <f>IF(L35=0,"-",L35/(L35+N35))</f>
        <v>0.28740524005851842</v>
      </c>
      <c r="N35" s="281">
        <f>SUM(N36,N37,N38,N39,N40)</f>
        <v>5358</v>
      </c>
      <c r="O35" s="282">
        <f t="shared" si="17"/>
        <v>0.71259475994148158</v>
      </c>
      <c r="P35" s="281">
        <f>SUM(P36,P37,P38,P39,P40)</f>
        <v>356</v>
      </c>
      <c r="Q35" s="282">
        <f t="shared" si="0"/>
        <v>0.26429101707498143</v>
      </c>
      <c r="R35" s="281">
        <f>SUM(R36,R37,R38,R39,R40)</f>
        <v>991</v>
      </c>
      <c r="S35" s="282">
        <f>IF(R35=0,"-",R35/(R35+P35))</f>
        <v>0.73570898292501852</v>
      </c>
      <c r="T35" s="281">
        <f>SUM(T36,T37,T38,T39,T40)</f>
        <v>1</v>
      </c>
      <c r="U35" s="282">
        <f>IF(T35=0,"-",T35/(T35+V35))</f>
        <v>0.5</v>
      </c>
      <c r="V35" s="281">
        <f>SUM(V36,V37,V38,V39,V40)</f>
        <v>1</v>
      </c>
      <c r="W35" s="282">
        <f>IF(V35=0,"-",V35/(V35+T35))</f>
        <v>0.5</v>
      </c>
      <c r="X35" s="269"/>
      <c r="Y35" s="269"/>
      <c r="Z35" s="269"/>
    </row>
    <row r="36" spans="2:26">
      <c r="B36" s="299" t="s">
        <v>774</v>
      </c>
      <c r="C36" s="284">
        <f t="shared" si="1"/>
        <v>4</v>
      </c>
      <c r="D36" s="284">
        <f t="shared" si="13"/>
        <v>3</v>
      </c>
      <c r="E36" s="285">
        <f t="shared" si="2"/>
        <v>0.75</v>
      </c>
      <c r="F36" s="284">
        <f t="shared" si="14"/>
        <v>1</v>
      </c>
      <c r="G36" s="285">
        <f t="shared" si="4"/>
        <v>0.25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2</v>
      </c>
      <c r="M36" s="285">
        <f t="shared" si="16"/>
        <v>0.66666666666666663</v>
      </c>
      <c r="N36" s="284">
        <v>1</v>
      </c>
      <c r="O36" s="285">
        <f t="shared" si="17"/>
        <v>0.33333333333333331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99" t="s">
        <v>775</v>
      </c>
      <c r="C37" s="284">
        <f t="shared" si="1"/>
        <v>13</v>
      </c>
      <c r="D37" s="284">
        <f t="shared" si="13"/>
        <v>6</v>
      </c>
      <c r="E37" s="285">
        <f t="shared" si="2"/>
        <v>0.46153846153846156</v>
      </c>
      <c r="F37" s="284">
        <f t="shared" si="14"/>
        <v>7</v>
      </c>
      <c r="G37" s="285">
        <f t="shared" si="4"/>
        <v>0.53846153846153844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0.44444444444444442</v>
      </c>
      <c r="N37" s="284">
        <v>5</v>
      </c>
      <c r="O37" s="285">
        <f t="shared" si="17"/>
        <v>0.55555555555555558</v>
      </c>
      <c r="P37" s="284">
        <v>2</v>
      </c>
      <c r="Q37" s="285">
        <f t="shared" si="0"/>
        <v>0.5</v>
      </c>
      <c r="R37" s="284">
        <v>2</v>
      </c>
      <c r="S37" s="285">
        <f t="shared" si="18"/>
        <v>0.5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99" t="s">
        <v>776</v>
      </c>
      <c r="C38" s="284">
        <f t="shared" si="1"/>
        <v>26</v>
      </c>
      <c r="D38" s="284">
        <f t="shared" si="13"/>
        <v>14</v>
      </c>
      <c r="E38" s="285">
        <f t="shared" si="2"/>
        <v>0.53846153846153844</v>
      </c>
      <c r="F38" s="284">
        <f t="shared" si="14"/>
        <v>12</v>
      </c>
      <c r="G38" s="285">
        <f t="shared" si="4"/>
        <v>0.46153846153846156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11</v>
      </c>
      <c r="M38" s="285">
        <f t="shared" si="16"/>
        <v>0.55000000000000004</v>
      </c>
      <c r="N38" s="284">
        <v>9</v>
      </c>
      <c r="O38" s="285">
        <f t="shared" si="17"/>
        <v>0.45</v>
      </c>
      <c r="P38" s="284">
        <v>3</v>
      </c>
      <c r="Q38" s="285">
        <f t="shared" si="0"/>
        <v>0.5</v>
      </c>
      <c r="R38" s="284">
        <v>3</v>
      </c>
      <c r="S38" s="285">
        <f t="shared" si="18"/>
        <v>0.5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99" t="s">
        <v>777</v>
      </c>
      <c r="C39" s="284">
        <f t="shared" si="1"/>
        <v>61</v>
      </c>
      <c r="D39" s="284">
        <f t="shared" si="13"/>
        <v>26</v>
      </c>
      <c r="E39" s="285">
        <f t="shared" si="2"/>
        <v>0.42622950819672129</v>
      </c>
      <c r="F39" s="284">
        <f t="shared" si="14"/>
        <v>35</v>
      </c>
      <c r="G39" s="285">
        <f t="shared" si="4"/>
        <v>0.57377049180327866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19</v>
      </c>
      <c r="M39" s="285">
        <f t="shared" si="16"/>
        <v>0.43181818181818182</v>
      </c>
      <c r="N39" s="284">
        <v>25</v>
      </c>
      <c r="O39" s="285">
        <f t="shared" si="17"/>
        <v>0.56818181818181823</v>
      </c>
      <c r="P39" s="284">
        <v>7</v>
      </c>
      <c r="Q39" s="285">
        <f t="shared" si="0"/>
        <v>0.41176470588235292</v>
      </c>
      <c r="R39" s="284">
        <v>10</v>
      </c>
      <c r="S39" s="285">
        <f t="shared" si="18"/>
        <v>0.58823529411764708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9055</v>
      </c>
      <c r="D40" s="287">
        <f>SUM(H40,L40,P40,T40)</f>
        <v>2581</v>
      </c>
      <c r="E40" s="288">
        <f>IF(D40=0,"-",D40/(D40+F40))</f>
        <v>0.28503589177250138</v>
      </c>
      <c r="F40" s="287">
        <f>SUM(J40,N40,R40,V40)</f>
        <v>6474</v>
      </c>
      <c r="G40" s="288">
        <f>IF(F40=0,"-",F40/(F40+D40))</f>
        <v>0.71496410822749867</v>
      </c>
      <c r="H40" s="287">
        <v>112</v>
      </c>
      <c r="I40" s="288">
        <f>IF(H40=0,"-",H40/(H40+J40))</f>
        <v>0.38487972508591067</v>
      </c>
      <c r="J40" s="287">
        <v>179</v>
      </c>
      <c r="K40" s="288">
        <f>IF(J40=0,"-",J40/(J40+H40))</f>
        <v>0.61512027491408938</v>
      </c>
      <c r="L40" s="287">
        <v>2125</v>
      </c>
      <c r="M40" s="288">
        <f>IF(L40=0,"-",L40/(L40+N40))</f>
        <v>0.28550315732903397</v>
      </c>
      <c r="N40" s="287">
        <v>5318</v>
      </c>
      <c r="O40" s="288">
        <f>IF(N40=0,"-",N40/(N40+L40))</f>
        <v>0.71449684267096603</v>
      </c>
      <c r="P40" s="287">
        <v>343</v>
      </c>
      <c r="Q40" s="288">
        <f>IF(P40=0,"-",P40/(P40+R40))</f>
        <v>0.26004548900682334</v>
      </c>
      <c r="R40" s="287">
        <v>976</v>
      </c>
      <c r="S40" s="288">
        <f>IF(R40=0,"-",R40/(R40+P40))</f>
        <v>0.73995451099317666</v>
      </c>
      <c r="T40" s="287">
        <v>1</v>
      </c>
      <c r="U40" s="288">
        <f>IF(T40=0,"-",T40/(T40+V40))</f>
        <v>0.5</v>
      </c>
      <c r="V40" s="287">
        <v>1</v>
      </c>
      <c r="W40" s="288">
        <f>IF(V40=0,"-",V40/(V40+T40))</f>
        <v>0.5</v>
      </c>
    </row>
    <row r="41" spans="2:26">
      <c r="B41" s="280" t="s">
        <v>779</v>
      </c>
      <c r="C41" s="281">
        <f t="shared" ref="C41:C49" si="21">SUM(D41,F41)</f>
        <v>9159</v>
      </c>
      <c r="D41" s="281">
        <f>SUM(D42:D49)</f>
        <v>2630</v>
      </c>
      <c r="E41" s="282">
        <f>IF(D41=0,"-",D41/(D41+F41))</f>
        <v>0.28714925210175785</v>
      </c>
      <c r="F41" s="281">
        <f>SUM(F42:F49)</f>
        <v>6529</v>
      </c>
      <c r="G41" s="282">
        <f t="shared" ref="G41:G49" si="22">IF(F41=0,"-",F41/(F41+D41))</f>
        <v>0.71285074789824221</v>
      </c>
      <c r="H41" s="281">
        <f>SUM(H42:H49)</f>
        <v>112</v>
      </c>
      <c r="I41" s="285">
        <f>IF(H41=0,"-",H41/(H41+J41))</f>
        <v>0.38487972508591067</v>
      </c>
      <c r="J41" s="281">
        <f>SUM(J42:J49)</f>
        <v>179</v>
      </c>
      <c r="K41" s="285">
        <f t="shared" ref="K41:K49" si="23">IF(J41=0,"-",J41/(J41+H41))</f>
        <v>0.61512027491408938</v>
      </c>
      <c r="L41" s="281">
        <f>SUM(L42:L49)</f>
        <v>2161</v>
      </c>
      <c r="M41" s="285">
        <f t="shared" si="16"/>
        <v>0.28740524005851842</v>
      </c>
      <c r="N41" s="281">
        <f>SUM(N42:N49)</f>
        <v>5358</v>
      </c>
      <c r="O41" s="285">
        <f t="shared" si="17"/>
        <v>0.71259475994148158</v>
      </c>
      <c r="P41" s="281">
        <f>SUM(P42:P49)</f>
        <v>356</v>
      </c>
      <c r="Q41" s="285">
        <f t="shared" si="0"/>
        <v>0.26429101707498143</v>
      </c>
      <c r="R41" s="281">
        <f>SUM(R42:R49)</f>
        <v>991</v>
      </c>
      <c r="S41" s="285">
        <f t="shared" si="18"/>
        <v>0.73570898292501852</v>
      </c>
      <c r="T41" s="281">
        <f>SUM(T42:T49)</f>
        <v>1</v>
      </c>
      <c r="U41" s="285">
        <f>IF(T41=0,"-",T41/(T41+V41))</f>
        <v>0.5</v>
      </c>
      <c r="V41" s="281">
        <f>SUM(V42:V49)</f>
        <v>1</v>
      </c>
      <c r="W41" s="285">
        <f>IF(V41=0,"-",V41/(V41+T41))</f>
        <v>0.5</v>
      </c>
    </row>
    <row r="42" spans="2:26">
      <c r="B42" s="299" t="s">
        <v>780</v>
      </c>
      <c r="C42" s="284">
        <f t="shared" si="21"/>
        <v>923</v>
      </c>
      <c r="D42" s="284">
        <f t="shared" ref="D42:D49" si="24">SUM(H42,L42,P42,T42)</f>
        <v>278</v>
      </c>
      <c r="E42" s="285">
        <f t="shared" ref="E42:E49" si="25">IF(D42=0,"-",D42/(D42+F42))</f>
        <v>0.30119176598049835</v>
      </c>
      <c r="F42" s="284">
        <f t="shared" ref="F42:F49" si="26">SUM(J42,N42,R42,V42)</f>
        <v>645</v>
      </c>
      <c r="G42" s="285">
        <f t="shared" si="22"/>
        <v>0.69880823401950165</v>
      </c>
      <c r="H42" s="284">
        <v>9</v>
      </c>
      <c r="I42" s="285">
        <f>IF(H42=0,"-",H42/(H42+J42))</f>
        <v>0.40909090909090912</v>
      </c>
      <c r="J42" s="284">
        <v>13</v>
      </c>
      <c r="K42" s="285">
        <f t="shared" si="23"/>
        <v>0.59090909090909094</v>
      </c>
      <c r="L42" s="284">
        <v>231</v>
      </c>
      <c r="M42" s="285">
        <f t="shared" si="16"/>
        <v>0.30078125</v>
      </c>
      <c r="N42" s="284">
        <v>537</v>
      </c>
      <c r="O42" s="285">
        <f t="shared" si="17"/>
        <v>0.69921875</v>
      </c>
      <c r="P42" s="284">
        <v>38</v>
      </c>
      <c r="Q42" s="285">
        <f t="shared" si="0"/>
        <v>0.2857142857142857</v>
      </c>
      <c r="R42" s="284">
        <v>95</v>
      </c>
      <c r="S42" s="285">
        <f t="shared" si="18"/>
        <v>0.7142857142857143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99" t="s">
        <v>781</v>
      </c>
      <c r="C43" s="284">
        <f t="shared" si="21"/>
        <v>2224</v>
      </c>
      <c r="D43" s="284">
        <f t="shared" si="24"/>
        <v>571</v>
      </c>
      <c r="E43" s="285">
        <f t="shared" si="25"/>
        <v>0.25674460431654678</v>
      </c>
      <c r="F43" s="284">
        <f t="shared" si="26"/>
        <v>1653</v>
      </c>
      <c r="G43" s="285">
        <f t="shared" si="22"/>
        <v>0.74325539568345322</v>
      </c>
      <c r="H43" s="284">
        <v>44</v>
      </c>
      <c r="I43" s="285">
        <f t="shared" ref="I43:I49" si="27">IF(H43=0,"-",H43/(H43+J43))</f>
        <v>0.33587786259541985</v>
      </c>
      <c r="J43" s="284">
        <v>87</v>
      </c>
      <c r="K43" s="285">
        <f t="shared" si="23"/>
        <v>0.66412213740458015</v>
      </c>
      <c r="L43" s="284">
        <v>401</v>
      </c>
      <c r="M43" s="285">
        <f t="shared" si="16"/>
        <v>0.23519061583577713</v>
      </c>
      <c r="N43" s="284">
        <v>1304</v>
      </c>
      <c r="O43" s="285">
        <f t="shared" si="17"/>
        <v>0.76480938416422284</v>
      </c>
      <c r="P43" s="284">
        <v>125</v>
      </c>
      <c r="Q43" s="285">
        <f t="shared" si="0"/>
        <v>0.32383419689119169</v>
      </c>
      <c r="R43" s="284">
        <v>261</v>
      </c>
      <c r="S43" s="285">
        <f t="shared" si="18"/>
        <v>0.67616580310880825</v>
      </c>
      <c r="T43" s="284">
        <v>1</v>
      </c>
      <c r="U43" s="285">
        <f t="shared" si="19"/>
        <v>0.5</v>
      </c>
      <c r="V43" s="284">
        <v>1</v>
      </c>
      <c r="W43" s="285">
        <f t="shared" si="20"/>
        <v>0.5</v>
      </c>
    </row>
    <row r="44" spans="2:26">
      <c r="B44" s="299" t="s">
        <v>782</v>
      </c>
      <c r="C44" s="284">
        <f t="shared" si="21"/>
        <v>686</v>
      </c>
      <c r="D44" s="284">
        <f t="shared" si="24"/>
        <v>177</v>
      </c>
      <c r="E44" s="285">
        <f t="shared" si="25"/>
        <v>0.25801749271137026</v>
      </c>
      <c r="F44" s="284">
        <f t="shared" si="26"/>
        <v>509</v>
      </c>
      <c r="G44" s="285">
        <f t="shared" si="22"/>
        <v>0.74198250728862969</v>
      </c>
      <c r="H44" s="284">
        <v>6</v>
      </c>
      <c r="I44" s="285">
        <f t="shared" si="27"/>
        <v>0.54545454545454541</v>
      </c>
      <c r="J44" s="284">
        <v>5</v>
      </c>
      <c r="K44" s="285">
        <f t="shared" si="23"/>
        <v>0.45454545454545453</v>
      </c>
      <c r="L44" s="284">
        <v>144</v>
      </c>
      <c r="M44" s="285">
        <f t="shared" si="16"/>
        <v>0.2608695652173913</v>
      </c>
      <c r="N44" s="284">
        <v>408</v>
      </c>
      <c r="O44" s="285">
        <f t="shared" si="17"/>
        <v>0.73913043478260865</v>
      </c>
      <c r="P44" s="284">
        <v>27</v>
      </c>
      <c r="Q44" s="285">
        <f t="shared" si="0"/>
        <v>0.21951219512195122</v>
      </c>
      <c r="R44" s="284">
        <v>96</v>
      </c>
      <c r="S44" s="285">
        <f t="shared" si="18"/>
        <v>0.78048780487804881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99" t="s">
        <v>783</v>
      </c>
      <c r="C45" s="284">
        <f t="shared" si="21"/>
        <v>896</v>
      </c>
      <c r="D45" s="284">
        <f t="shared" si="24"/>
        <v>236</v>
      </c>
      <c r="E45" s="285">
        <f t="shared" si="25"/>
        <v>0.26339285714285715</v>
      </c>
      <c r="F45" s="284">
        <f t="shared" si="26"/>
        <v>660</v>
      </c>
      <c r="G45" s="285">
        <f t="shared" si="22"/>
        <v>0.7366071428571429</v>
      </c>
      <c r="H45" s="284">
        <v>5</v>
      </c>
      <c r="I45" s="285">
        <f t="shared" si="27"/>
        <v>0.27777777777777779</v>
      </c>
      <c r="J45" s="284">
        <v>13</v>
      </c>
      <c r="K45" s="285">
        <f t="shared" si="23"/>
        <v>0.72222222222222221</v>
      </c>
      <c r="L45" s="284">
        <v>212</v>
      </c>
      <c r="M45" s="285">
        <f t="shared" si="16"/>
        <v>0.27532467532467531</v>
      </c>
      <c r="N45" s="284">
        <v>558</v>
      </c>
      <c r="O45" s="285">
        <f t="shared" si="17"/>
        <v>0.72467532467532469</v>
      </c>
      <c r="P45" s="284">
        <v>19</v>
      </c>
      <c r="Q45" s="285">
        <f t="shared" si="0"/>
        <v>0.17592592592592593</v>
      </c>
      <c r="R45" s="284">
        <v>89</v>
      </c>
      <c r="S45" s="285">
        <f t="shared" si="18"/>
        <v>0.82407407407407407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99" t="s">
        <v>784</v>
      </c>
      <c r="C46" s="284">
        <f t="shared" si="21"/>
        <v>649</v>
      </c>
      <c r="D46" s="284">
        <f t="shared" si="24"/>
        <v>182</v>
      </c>
      <c r="E46" s="285">
        <f t="shared" si="25"/>
        <v>0.28043143297380585</v>
      </c>
      <c r="F46" s="284">
        <f t="shared" si="26"/>
        <v>467</v>
      </c>
      <c r="G46" s="285">
        <f t="shared" si="22"/>
        <v>0.71956856702619409</v>
      </c>
      <c r="H46" s="284">
        <v>4</v>
      </c>
      <c r="I46" s="285">
        <f t="shared" si="27"/>
        <v>0.33333333333333331</v>
      </c>
      <c r="J46" s="284">
        <v>8</v>
      </c>
      <c r="K46" s="285">
        <f t="shared" si="23"/>
        <v>0.66666666666666663</v>
      </c>
      <c r="L46" s="284">
        <v>161</v>
      </c>
      <c r="M46" s="285">
        <f t="shared" si="16"/>
        <v>0.29870129870129869</v>
      </c>
      <c r="N46" s="284">
        <v>378</v>
      </c>
      <c r="O46" s="285">
        <f t="shared" si="17"/>
        <v>0.70129870129870131</v>
      </c>
      <c r="P46" s="284">
        <v>17</v>
      </c>
      <c r="Q46" s="285">
        <f t="shared" si="0"/>
        <v>0.17346938775510204</v>
      </c>
      <c r="R46" s="284">
        <v>81</v>
      </c>
      <c r="S46" s="285">
        <f t="shared" si="18"/>
        <v>0.82653061224489799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99" t="s">
        <v>785</v>
      </c>
      <c r="C47" s="284">
        <f t="shared" si="21"/>
        <v>1204</v>
      </c>
      <c r="D47" s="284">
        <f t="shared" si="24"/>
        <v>342</v>
      </c>
      <c r="E47" s="285">
        <f t="shared" si="25"/>
        <v>0.28405315614617938</v>
      </c>
      <c r="F47" s="284">
        <f t="shared" si="26"/>
        <v>862</v>
      </c>
      <c r="G47" s="285">
        <f t="shared" si="22"/>
        <v>0.71594684385382057</v>
      </c>
      <c r="H47" s="284">
        <v>12</v>
      </c>
      <c r="I47" s="285">
        <f t="shared" si="27"/>
        <v>0.4</v>
      </c>
      <c r="J47" s="284">
        <v>18</v>
      </c>
      <c r="K47" s="285">
        <f t="shared" si="23"/>
        <v>0.6</v>
      </c>
      <c r="L47" s="284">
        <v>291</v>
      </c>
      <c r="M47" s="285">
        <f t="shared" si="16"/>
        <v>0.29334677419354838</v>
      </c>
      <c r="N47" s="284">
        <v>701</v>
      </c>
      <c r="O47" s="285">
        <f t="shared" si="17"/>
        <v>0.70665322580645162</v>
      </c>
      <c r="P47" s="284">
        <v>39</v>
      </c>
      <c r="Q47" s="285">
        <f t="shared" si="0"/>
        <v>0.21428571428571427</v>
      </c>
      <c r="R47" s="284">
        <v>143</v>
      </c>
      <c r="S47" s="285">
        <f t="shared" si="18"/>
        <v>0.7857142857142857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99" t="s">
        <v>786</v>
      </c>
      <c r="C48" s="284">
        <f t="shared" si="21"/>
        <v>2502</v>
      </c>
      <c r="D48" s="284">
        <f t="shared" si="24"/>
        <v>816</v>
      </c>
      <c r="E48" s="285">
        <f t="shared" si="25"/>
        <v>0.32613908872901681</v>
      </c>
      <c r="F48" s="284">
        <f t="shared" si="26"/>
        <v>1686</v>
      </c>
      <c r="G48" s="285">
        <f t="shared" si="22"/>
        <v>0.67386091127098324</v>
      </c>
      <c r="H48" s="284">
        <v>30</v>
      </c>
      <c r="I48" s="285">
        <f t="shared" si="27"/>
        <v>0.47619047619047616</v>
      </c>
      <c r="J48" s="284">
        <v>33</v>
      </c>
      <c r="K48" s="285">
        <f t="shared" si="23"/>
        <v>0.52380952380952384</v>
      </c>
      <c r="L48" s="284">
        <v>696</v>
      </c>
      <c r="M48" s="285">
        <f t="shared" si="16"/>
        <v>0.32660722665415298</v>
      </c>
      <c r="N48" s="284">
        <v>1435</v>
      </c>
      <c r="O48" s="285">
        <f t="shared" si="17"/>
        <v>0.67339277334584702</v>
      </c>
      <c r="P48" s="284">
        <v>90</v>
      </c>
      <c r="Q48" s="285">
        <f t="shared" si="0"/>
        <v>0.29220779220779219</v>
      </c>
      <c r="R48" s="284">
        <v>218</v>
      </c>
      <c r="S48" s="285">
        <f t="shared" si="18"/>
        <v>0.70779220779220775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00" t="s">
        <v>787</v>
      </c>
      <c r="C49" s="287">
        <f t="shared" si="21"/>
        <v>75</v>
      </c>
      <c r="D49" s="287">
        <f t="shared" si="24"/>
        <v>28</v>
      </c>
      <c r="E49" s="288">
        <f t="shared" si="25"/>
        <v>0.37333333333333335</v>
      </c>
      <c r="F49" s="287">
        <f t="shared" si="26"/>
        <v>47</v>
      </c>
      <c r="G49" s="288">
        <f t="shared" si="22"/>
        <v>0.62666666666666671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25</v>
      </c>
      <c r="M49" s="288">
        <f t="shared" si="16"/>
        <v>0.40322580645161288</v>
      </c>
      <c r="N49" s="287">
        <v>37</v>
      </c>
      <c r="O49" s="288">
        <f t="shared" si="17"/>
        <v>0.59677419354838712</v>
      </c>
      <c r="P49" s="287">
        <v>1</v>
      </c>
      <c r="Q49" s="288">
        <f t="shared" si="0"/>
        <v>0.1111111111111111</v>
      </c>
      <c r="R49" s="287">
        <v>8</v>
      </c>
      <c r="S49" s="288">
        <f t="shared" si="18"/>
        <v>0.88888888888888884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61" t="s">
        <v>803</v>
      </c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</row>
    <row r="51" spans="2:23">
      <c r="B51" s="315" t="s">
        <v>804</v>
      </c>
    </row>
    <row r="52" spans="2:23">
      <c r="B52" s="315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CBBD6-E6FA-47D0-B9B4-E893614AEB98}">
  <sheetPr>
    <pageSetUpPr fitToPage="1"/>
  </sheetPr>
  <dimension ref="A1:Z52"/>
  <sheetViews>
    <sheetView zoomScale="70" zoomScaleNormal="70" workbookViewId="0">
      <selection activeCell="B1" sqref="B1:W2"/>
    </sheetView>
  </sheetViews>
  <sheetFormatPr defaultRowHeight="16.2"/>
  <cols>
    <col min="1" max="1" width="8.33203125" style="308" customWidth="1"/>
    <col min="2" max="2" width="29.77734375" style="308" customWidth="1"/>
    <col min="3" max="23" width="9.88671875" style="309" customWidth="1"/>
    <col min="24" max="24" width="10.33203125" style="309" customWidth="1"/>
    <col min="25" max="25" width="9.88671875" style="309" customWidth="1"/>
    <col min="26" max="26" width="10.21875" style="309" customWidth="1"/>
    <col min="27" max="256" width="9" style="308"/>
    <col min="257" max="257" width="8.33203125" style="308" customWidth="1"/>
    <col min="258" max="258" width="29.77734375" style="308" customWidth="1"/>
    <col min="259" max="279" width="9.88671875" style="308" customWidth="1"/>
    <col min="280" max="280" width="10.33203125" style="308" customWidth="1"/>
    <col min="281" max="281" width="9.88671875" style="308" customWidth="1"/>
    <col min="282" max="282" width="10.21875" style="308" customWidth="1"/>
    <col min="283" max="512" width="9" style="308"/>
    <col min="513" max="513" width="8.33203125" style="308" customWidth="1"/>
    <col min="514" max="514" width="29.77734375" style="308" customWidth="1"/>
    <col min="515" max="535" width="9.88671875" style="308" customWidth="1"/>
    <col min="536" max="536" width="10.33203125" style="308" customWidth="1"/>
    <col min="537" max="537" width="9.88671875" style="308" customWidth="1"/>
    <col min="538" max="538" width="10.21875" style="308" customWidth="1"/>
    <col min="539" max="768" width="9" style="308"/>
    <col min="769" max="769" width="8.33203125" style="308" customWidth="1"/>
    <col min="770" max="770" width="29.77734375" style="308" customWidth="1"/>
    <col min="771" max="791" width="9.88671875" style="308" customWidth="1"/>
    <col min="792" max="792" width="10.33203125" style="308" customWidth="1"/>
    <col min="793" max="793" width="9.88671875" style="308" customWidth="1"/>
    <col min="794" max="794" width="10.21875" style="308" customWidth="1"/>
    <col min="795" max="1024" width="9" style="308"/>
    <col min="1025" max="1025" width="8.33203125" style="308" customWidth="1"/>
    <col min="1026" max="1026" width="29.77734375" style="308" customWidth="1"/>
    <col min="1027" max="1047" width="9.88671875" style="308" customWidth="1"/>
    <col min="1048" max="1048" width="10.33203125" style="308" customWidth="1"/>
    <col min="1049" max="1049" width="9.88671875" style="308" customWidth="1"/>
    <col min="1050" max="1050" width="10.21875" style="308" customWidth="1"/>
    <col min="1051" max="1280" width="9" style="308"/>
    <col min="1281" max="1281" width="8.33203125" style="308" customWidth="1"/>
    <col min="1282" max="1282" width="29.77734375" style="308" customWidth="1"/>
    <col min="1283" max="1303" width="9.88671875" style="308" customWidth="1"/>
    <col min="1304" max="1304" width="10.33203125" style="308" customWidth="1"/>
    <col min="1305" max="1305" width="9.88671875" style="308" customWidth="1"/>
    <col min="1306" max="1306" width="10.21875" style="308" customWidth="1"/>
    <col min="1307" max="1536" width="9" style="308"/>
    <col min="1537" max="1537" width="8.33203125" style="308" customWidth="1"/>
    <col min="1538" max="1538" width="29.77734375" style="308" customWidth="1"/>
    <col min="1539" max="1559" width="9.88671875" style="308" customWidth="1"/>
    <col min="1560" max="1560" width="10.33203125" style="308" customWidth="1"/>
    <col min="1561" max="1561" width="9.88671875" style="308" customWidth="1"/>
    <col min="1562" max="1562" width="10.21875" style="308" customWidth="1"/>
    <col min="1563" max="1792" width="9" style="308"/>
    <col min="1793" max="1793" width="8.33203125" style="308" customWidth="1"/>
    <col min="1794" max="1794" width="29.77734375" style="308" customWidth="1"/>
    <col min="1795" max="1815" width="9.88671875" style="308" customWidth="1"/>
    <col min="1816" max="1816" width="10.33203125" style="308" customWidth="1"/>
    <col min="1817" max="1817" width="9.88671875" style="308" customWidth="1"/>
    <col min="1818" max="1818" width="10.21875" style="308" customWidth="1"/>
    <col min="1819" max="2048" width="9" style="308"/>
    <col min="2049" max="2049" width="8.33203125" style="308" customWidth="1"/>
    <col min="2050" max="2050" width="29.77734375" style="308" customWidth="1"/>
    <col min="2051" max="2071" width="9.88671875" style="308" customWidth="1"/>
    <col min="2072" max="2072" width="10.33203125" style="308" customWidth="1"/>
    <col min="2073" max="2073" width="9.88671875" style="308" customWidth="1"/>
    <col min="2074" max="2074" width="10.21875" style="308" customWidth="1"/>
    <col min="2075" max="2304" width="9" style="308"/>
    <col min="2305" max="2305" width="8.33203125" style="308" customWidth="1"/>
    <col min="2306" max="2306" width="29.77734375" style="308" customWidth="1"/>
    <col min="2307" max="2327" width="9.88671875" style="308" customWidth="1"/>
    <col min="2328" max="2328" width="10.33203125" style="308" customWidth="1"/>
    <col min="2329" max="2329" width="9.88671875" style="308" customWidth="1"/>
    <col min="2330" max="2330" width="10.21875" style="308" customWidth="1"/>
    <col min="2331" max="2560" width="9" style="308"/>
    <col min="2561" max="2561" width="8.33203125" style="308" customWidth="1"/>
    <col min="2562" max="2562" width="29.77734375" style="308" customWidth="1"/>
    <col min="2563" max="2583" width="9.88671875" style="308" customWidth="1"/>
    <col min="2584" max="2584" width="10.33203125" style="308" customWidth="1"/>
    <col min="2585" max="2585" width="9.88671875" style="308" customWidth="1"/>
    <col min="2586" max="2586" width="10.21875" style="308" customWidth="1"/>
    <col min="2587" max="2816" width="9" style="308"/>
    <col min="2817" max="2817" width="8.33203125" style="308" customWidth="1"/>
    <col min="2818" max="2818" width="29.77734375" style="308" customWidth="1"/>
    <col min="2819" max="2839" width="9.88671875" style="308" customWidth="1"/>
    <col min="2840" max="2840" width="10.33203125" style="308" customWidth="1"/>
    <col min="2841" max="2841" width="9.88671875" style="308" customWidth="1"/>
    <col min="2842" max="2842" width="10.21875" style="308" customWidth="1"/>
    <col min="2843" max="3072" width="9" style="308"/>
    <col min="3073" max="3073" width="8.33203125" style="308" customWidth="1"/>
    <col min="3074" max="3074" width="29.77734375" style="308" customWidth="1"/>
    <col min="3075" max="3095" width="9.88671875" style="308" customWidth="1"/>
    <col min="3096" max="3096" width="10.33203125" style="308" customWidth="1"/>
    <col min="3097" max="3097" width="9.88671875" style="308" customWidth="1"/>
    <col min="3098" max="3098" width="10.21875" style="308" customWidth="1"/>
    <col min="3099" max="3328" width="9" style="308"/>
    <col min="3329" max="3329" width="8.33203125" style="308" customWidth="1"/>
    <col min="3330" max="3330" width="29.77734375" style="308" customWidth="1"/>
    <col min="3331" max="3351" width="9.88671875" style="308" customWidth="1"/>
    <col min="3352" max="3352" width="10.33203125" style="308" customWidth="1"/>
    <col min="3353" max="3353" width="9.88671875" style="308" customWidth="1"/>
    <col min="3354" max="3354" width="10.21875" style="308" customWidth="1"/>
    <col min="3355" max="3584" width="9" style="308"/>
    <col min="3585" max="3585" width="8.33203125" style="308" customWidth="1"/>
    <col min="3586" max="3586" width="29.77734375" style="308" customWidth="1"/>
    <col min="3587" max="3607" width="9.88671875" style="308" customWidth="1"/>
    <col min="3608" max="3608" width="10.33203125" style="308" customWidth="1"/>
    <col min="3609" max="3609" width="9.88671875" style="308" customWidth="1"/>
    <col min="3610" max="3610" width="10.21875" style="308" customWidth="1"/>
    <col min="3611" max="3840" width="9" style="308"/>
    <col min="3841" max="3841" width="8.33203125" style="308" customWidth="1"/>
    <col min="3842" max="3842" width="29.77734375" style="308" customWidth="1"/>
    <col min="3843" max="3863" width="9.88671875" style="308" customWidth="1"/>
    <col min="3864" max="3864" width="10.33203125" style="308" customWidth="1"/>
    <col min="3865" max="3865" width="9.88671875" style="308" customWidth="1"/>
    <col min="3866" max="3866" width="10.21875" style="308" customWidth="1"/>
    <col min="3867" max="4096" width="9" style="308"/>
    <col min="4097" max="4097" width="8.33203125" style="308" customWidth="1"/>
    <col min="4098" max="4098" width="29.77734375" style="308" customWidth="1"/>
    <col min="4099" max="4119" width="9.88671875" style="308" customWidth="1"/>
    <col min="4120" max="4120" width="10.33203125" style="308" customWidth="1"/>
    <col min="4121" max="4121" width="9.88671875" style="308" customWidth="1"/>
    <col min="4122" max="4122" width="10.21875" style="308" customWidth="1"/>
    <col min="4123" max="4352" width="9" style="308"/>
    <col min="4353" max="4353" width="8.33203125" style="308" customWidth="1"/>
    <col min="4354" max="4354" width="29.77734375" style="308" customWidth="1"/>
    <col min="4355" max="4375" width="9.88671875" style="308" customWidth="1"/>
    <col min="4376" max="4376" width="10.33203125" style="308" customWidth="1"/>
    <col min="4377" max="4377" width="9.88671875" style="308" customWidth="1"/>
    <col min="4378" max="4378" width="10.21875" style="308" customWidth="1"/>
    <col min="4379" max="4608" width="9" style="308"/>
    <col min="4609" max="4609" width="8.33203125" style="308" customWidth="1"/>
    <col min="4610" max="4610" width="29.77734375" style="308" customWidth="1"/>
    <col min="4611" max="4631" width="9.88671875" style="308" customWidth="1"/>
    <col min="4632" max="4632" width="10.33203125" style="308" customWidth="1"/>
    <col min="4633" max="4633" width="9.88671875" style="308" customWidth="1"/>
    <col min="4634" max="4634" width="10.21875" style="308" customWidth="1"/>
    <col min="4635" max="4864" width="9" style="308"/>
    <col min="4865" max="4865" width="8.33203125" style="308" customWidth="1"/>
    <col min="4866" max="4866" width="29.77734375" style="308" customWidth="1"/>
    <col min="4867" max="4887" width="9.88671875" style="308" customWidth="1"/>
    <col min="4888" max="4888" width="10.33203125" style="308" customWidth="1"/>
    <col min="4889" max="4889" width="9.88671875" style="308" customWidth="1"/>
    <col min="4890" max="4890" width="10.21875" style="308" customWidth="1"/>
    <col min="4891" max="5120" width="9" style="308"/>
    <col min="5121" max="5121" width="8.33203125" style="308" customWidth="1"/>
    <col min="5122" max="5122" width="29.77734375" style="308" customWidth="1"/>
    <col min="5123" max="5143" width="9.88671875" style="308" customWidth="1"/>
    <col min="5144" max="5144" width="10.33203125" style="308" customWidth="1"/>
    <col min="5145" max="5145" width="9.88671875" style="308" customWidth="1"/>
    <col min="5146" max="5146" width="10.21875" style="308" customWidth="1"/>
    <col min="5147" max="5376" width="9" style="308"/>
    <col min="5377" max="5377" width="8.33203125" style="308" customWidth="1"/>
    <col min="5378" max="5378" width="29.77734375" style="308" customWidth="1"/>
    <col min="5379" max="5399" width="9.88671875" style="308" customWidth="1"/>
    <col min="5400" max="5400" width="10.33203125" style="308" customWidth="1"/>
    <col min="5401" max="5401" width="9.88671875" style="308" customWidth="1"/>
    <col min="5402" max="5402" width="10.21875" style="308" customWidth="1"/>
    <col min="5403" max="5632" width="9" style="308"/>
    <col min="5633" max="5633" width="8.33203125" style="308" customWidth="1"/>
    <col min="5634" max="5634" width="29.77734375" style="308" customWidth="1"/>
    <col min="5635" max="5655" width="9.88671875" style="308" customWidth="1"/>
    <col min="5656" max="5656" width="10.33203125" style="308" customWidth="1"/>
    <col min="5657" max="5657" width="9.88671875" style="308" customWidth="1"/>
    <col min="5658" max="5658" width="10.21875" style="308" customWidth="1"/>
    <col min="5659" max="5888" width="9" style="308"/>
    <col min="5889" max="5889" width="8.33203125" style="308" customWidth="1"/>
    <col min="5890" max="5890" width="29.77734375" style="308" customWidth="1"/>
    <col min="5891" max="5911" width="9.88671875" style="308" customWidth="1"/>
    <col min="5912" max="5912" width="10.33203125" style="308" customWidth="1"/>
    <col min="5913" max="5913" width="9.88671875" style="308" customWidth="1"/>
    <col min="5914" max="5914" width="10.21875" style="308" customWidth="1"/>
    <col min="5915" max="6144" width="9" style="308"/>
    <col min="6145" max="6145" width="8.33203125" style="308" customWidth="1"/>
    <col min="6146" max="6146" width="29.77734375" style="308" customWidth="1"/>
    <col min="6147" max="6167" width="9.88671875" style="308" customWidth="1"/>
    <col min="6168" max="6168" width="10.33203125" style="308" customWidth="1"/>
    <col min="6169" max="6169" width="9.88671875" style="308" customWidth="1"/>
    <col min="6170" max="6170" width="10.21875" style="308" customWidth="1"/>
    <col min="6171" max="6400" width="9" style="308"/>
    <col min="6401" max="6401" width="8.33203125" style="308" customWidth="1"/>
    <col min="6402" max="6402" width="29.77734375" style="308" customWidth="1"/>
    <col min="6403" max="6423" width="9.88671875" style="308" customWidth="1"/>
    <col min="6424" max="6424" width="10.33203125" style="308" customWidth="1"/>
    <col min="6425" max="6425" width="9.88671875" style="308" customWidth="1"/>
    <col min="6426" max="6426" width="10.21875" style="308" customWidth="1"/>
    <col min="6427" max="6656" width="9" style="308"/>
    <col min="6657" max="6657" width="8.33203125" style="308" customWidth="1"/>
    <col min="6658" max="6658" width="29.77734375" style="308" customWidth="1"/>
    <col min="6659" max="6679" width="9.88671875" style="308" customWidth="1"/>
    <col min="6680" max="6680" width="10.33203125" style="308" customWidth="1"/>
    <col min="6681" max="6681" width="9.88671875" style="308" customWidth="1"/>
    <col min="6682" max="6682" width="10.21875" style="308" customWidth="1"/>
    <col min="6683" max="6912" width="9" style="308"/>
    <col min="6913" max="6913" width="8.33203125" style="308" customWidth="1"/>
    <col min="6914" max="6914" width="29.77734375" style="308" customWidth="1"/>
    <col min="6915" max="6935" width="9.88671875" style="308" customWidth="1"/>
    <col min="6936" max="6936" width="10.33203125" style="308" customWidth="1"/>
    <col min="6937" max="6937" width="9.88671875" style="308" customWidth="1"/>
    <col min="6938" max="6938" width="10.21875" style="308" customWidth="1"/>
    <col min="6939" max="7168" width="9" style="308"/>
    <col min="7169" max="7169" width="8.33203125" style="308" customWidth="1"/>
    <col min="7170" max="7170" width="29.77734375" style="308" customWidth="1"/>
    <col min="7171" max="7191" width="9.88671875" style="308" customWidth="1"/>
    <col min="7192" max="7192" width="10.33203125" style="308" customWidth="1"/>
    <col min="7193" max="7193" width="9.88671875" style="308" customWidth="1"/>
    <col min="7194" max="7194" width="10.21875" style="308" customWidth="1"/>
    <col min="7195" max="7424" width="9" style="308"/>
    <col min="7425" max="7425" width="8.33203125" style="308" customWidth="1"/>
    <col min="7426" max="7426" width="29.77734375" style="308" customWidth="1"/>
    <col min="7427" max="7447" width="9.88671875" style="308" customWidth="1"/>
    <col min="7448" max="7448" width="10.33203125" style="308" customWidth="1"/>
    <col min="7449" max="7449" width="9.88671875" style="308" customWidth="1"/>
    <col min="7450" max="7450" width="10.21875" style="308" customWidth="1"/>
    <col min="7451" max="7680" width="9" style="308"/>
    <col min="7681" max="7681" width="8.33203125" style="308" customWidth="1"/>
    <col min="7682" max="7682" width="29.77734375" style="308" customWidth="1"/>
    <col min="7683" max="7703" width="9.88671875" style="308" customWidth="1"/>
    <col min="7704" max="7704" width="10.33203125" style="308" customWidth="1"/>
    <col min="7705" max="7705" width="9.88671875" style="308" customWidth="1"/>
    <col min="7706" max="7706" width="10.21875" style="308" customWidth="1"/>
    <col min="7707" max="7936" width="9" style="308"/>
    <col min="7937" max="7937" width="8.33203125" style="308" customWidth="1"/>
    <col min="7938" max="7938" width="29.77734375" style="308" customWidth="1"/>
    <col min="7939" max="7959" width="9.88671875" style="308" customWidth="1"/>
    <col min="7960" max="7960" width="10.33203125" style="308" customWidth="1"/>
    <col min="7961" max="7961" width="9.88671875" style="308" customWidth="1"/>
    <col min="7962" max="7962" width="10.21875" style="308" customWidth="1"/>
    <col min="7963" max="8192" width="9" style="308"/>
    <col min="8193" max="8193" width="8.33203125" style="308" customWidth="1"/>
    <col min="8194" max="8194" width="29.77734375" style="308" customWidth="1"/>
    <col min="8195" max="8215" width="9.88671875" style="308" customWidth="1"/>
    <col min="8216" max="8216" width="10.33203125" style="308" customWidth="1"/>
    <col min="8217" max="8217" width="9.88671875" style="308" customWidth="1"/>
    <col min="8218" max="8218" width="10.21875" style="308" customWidth="1"/>
    <col min="8219" max="8448" width="9" style="308"/>
    <col min="8449" max="8449" width="8.33203125" style="308" customWidth="1"/>
    <col min="8450" max="8450" width="29.77734375" style="308" customWidth="1"/>
    <col min="8451" max="8471" width="9.88671875" style="308" customWidth="1"/>
    <col min="8472" max="8472" width="10.33203125" style="308" customWidth="1"/>
    <col min="8473" max="8473" width="9.88671875" style="308" customWidth="1"/>
    <col min="8474" max="8474" width="10.21875" style="308" customWidth="1"/>
    <col min="8475" max="8704" width="9" style="308"/>
    <col min="8705" max="8705" width="8.33203125" style="308" customWidth="1"/>
    <col min="8706" max="8706" width="29.77734375" style="308" customWidth="1"/>
    <col min="8707" max="8727" width="9.88671875" style="308" customWidth="1"/>
    <col min="8728" max="8728" width="10.33203125" style="308" customWidth="1"/>
    <col min="8729" max="8729" width="9.88671875" style="308" customWidth="1"/>
    <col min="8730" max="8730" width="10.21875" style="308" customWidth="1"/>
    <col min="8731" max="8960" width="9" style="308"/>
    <col min="8961" max="8961" width="8.33203125" style="308" customWidth="1"/>
    <col min="8962" max="8962" width="29.77734375" style="308" customWidth="1"/>
    <col min="8963" max="8983" width="9.88671875" style="308" customWidth="1"/>
    <col min="8984" max="8984" width="10.33203125" style="308" customWidth="1"/>
    <col min="8985" max="8985" width="9.88671875" style="308" customWidth="1"/>
    <col min="8986" max="8986" width="10.21875" style="308" customWidth="1"/>
    <col min="8987" max="9216" width="9" style="308"/>
    <col min="9217" max="9217" width="8.33203125" style="308" customWidth="1"/>
    <col min="9218" max="9218" width="29.77734375" style="308" customWidth="1"/>
    <col min="9219" max="9239" width="9.88671875" style="308" customWidth="1"/>
    <col min="9240" max="9240" width="10.33203125" style="308" customWidth="1"/>
    <col min="9241" max="9241" width="9.88671875" style="308" customWidth="1"/>
    <col min="9242" max="9242" width="10.21875" style="308" customWidth="1"/>
    <col min="9243" max="9472" width="9" style="308"/>
    <col min="9473" max="9473" width="8.33203125" style="308" customWidth="1"/>
    <col min="9474" max="9474" width="29.77734375" style="308" customWidth="1"/>
    <col min="9475" max="9495" width="9.88671875" style="308" customWidth="1"/>
    <col min="9496" max="9496" width="10.33203125" style="308" customWidth="1"/>
    <col min="9497" max="9497" width="9.88671875" style="308" customWidth="1"/>
    <col min="9498" max="9498" width="10.21875" style="308" customWidth="1"/>
    <col min="9499" max="9728" width="9" style="308"/>
    <col min="9729" max="9729" width="8.33203125" style="308" customWidth="1"/>
    <col min="9730" max="9730" width="29.77734375" style="308" customWidth="1"/>
    <col min="9731" max="9751" width="9.88671875" style="308" customWidth="1"/>
    <col min="9752" max="9752" width="10.33203125" style="308" customWidth="1"/>
    <col min="9753" max="9753" width="9.88671875" style="308" customWidth="1"/>
    <col min="9754" max="9754" width="10.21875" style="308" customWidth="1"/>
    <col min="9755" max="9984" width="9" style="308"/>
    <col min="9985" max="9985" width="8.33203125" style="308" customWidth="1"/>
    <col min="9986" max="9986" width="29.77734375" style="308" customWidth="1"/>
    <col min="9987" max="10007" width="9.88671875" style="308" customWidth="1"/>
    <col min="10008" max="10008" width="10.33203125" style="308" customWidth="1"/>
    <col min="10009" max="10009" width="9.88671875" style="308" customWidth="1"/>
    <col min="10010" max="10010" width="10.21875" style="308" customWidth="1"/>
    <col min="10011" max="10240" width="9" style="308"/>
    <col min="10241" max="10241" width="8.33203125" style="308" customWidth="1"/>
    <col min="10242" max="10242" width="29.77734375" style="308" customWidth="1"/>
    <col min="10243" max="10263" width="9.88671875" style="308" customWidth="1"/>
    <col min="10264" max="10264" width="10.33203125" style="308" customWidth="1"/>
    <col min="10265" max="10265" width="9.88671875" style="308" customWidth="1"/>
    <col min="10266" max="10266" width="10.21875" style="308" customWidth="1"/>
    <col min="10267" max="10496" width="9" style="308"/>
    <col min="10497" max="10497" width="8.33203125" style="308" customWidth="1"/>
    <col min="10498" max="10498" width="29.77734375" style="308" customWidth="1"/>
    <col min="10499" max="10519" width="9.88671875" style="308" customWidth="1"/>
    <col min="10520" max="10520" width="10.33203125" style="308" customWidth="1"/>
    <col min="10521" max="10521" width="9.88671875" style="308" customWidth="1"/>
    <col min="10522" max="10522" width="10.21875" style="308" customWidth="1"/>
    <col min="10523" max="10752" width="9" style="308"/>
    <col min="10753" max="10753" width="8.33203125" style="308" customWidth="1"/>
    <col min="10754" max="10754" width="29.77734375" style="308" customWidth="1"/>
    <col min="10755" max="10775" width="9.88671875" style="308" customWidth="1"/>
    <col min="10776" max="10776" width="10.33203125" style="308" customWidth="1"/>
    <col min="10777" max="10777" width="9.88671875" style="308" customWidth="1"/>
    <col min="10778" max="10778" width="10.21875" style="308" customWidth="1"/>
    <col min="10779" max="11008" width="9" style="308"/>
    <col min="11009" max="11009" width="8.33203125" style="308" customWidth="1"/>
    <col min="11010" max="11010" width="29.77734375" style="308" customWidth="1"/>
    <col min="11011" max="11031" width="9.88671875" style="308" customWidth="1"/>
    <col min="11032" max="11032" width="10.33203125" style="308" customWidth="1"/>
    <col min="11033" max="11033" width="9.88671875" style="308" customWidth="1"/>
    <col min="11034" max="11034" width="10.21875" style="308" customWidth="1"/>
    <col min="11035" max="11264" width="9" style="308"/>
    <col min="11265" max="11265" width="8.33203125" style="308" customWidth="1"/>
    <col min="11266" max="11266" width="29.77734375" style="308" customWidth="1"/>
    <col min="11267" max="11287" width="9.88671875" style="308" customWidth="1"/>
    <col min="11288" max="11288" width="10.33203125" style="308" customWidth="1"/>
    <col min="11289" max="11289" width="9.88671875" style="308" customWidth="1"/>
    <col min="11290" max="11290" width="10.21875" style="308" customWidth="1"/>
    <col min="11291" max="11520" width="9" style="308"/>
    <col min="11521" max="11521" width="8.33203125" style="308" customWidth="1"/>
    <col min="11522" max="11522" width="29.77734375" style="308" customWidth="1"/>
    <col min="11523" max="11543" width="9.88671875" style="308" customWidth="1"/>
    <col min="11544" max="11544" width="10.33203125" style="308" customWidth="1"/>
    <col min="11545" max="11545" width="9.88671875" style="308" customWidth="1"/>
    <col min="11546" max="11546" width="10.21875" style="308" customWidth="1"/>
    <col min="11547" max="11776" width="9" style="308"/>
    <col min="11777" max="11777" width="8.33203125" style="308" customWidth="1"/>
    <col min="11778" max="11778" width="29.77734375" style="308" customWidth="1"/>
    <col min="11779" max="11799" width="9.88671875" style="308" customWidth="1"/>
    <col min="11800" max="11800" width="10.33203125" style="308" customWidth="1"/>
    <col min="11801" max="11801" width="9.88671875" style="308" customWidth="1"/>
    <col min="11802" max="11802" width="10.21875" style="308" customWidth="1"/>
    <col min="11803" max="12032" width="9" style="308"/>
    <col min="12033" max="12033" width="8.33203125" style="308" customWidth="1"/>
    <col min="12034" max="12034" width="29.77734375" style="308" customWidth="1"/>
    <col min="12035" max="12055" width="9.88671875" style="308" customWidth="1"/>
    <col min="12056" max="12056" width="10.33203125" style="308" customWidth="1"/>
    <col min="12057" max="12057" width="9.88671875" style="308" customWidth="1"/>
    <col min="12058" max="12058" width="10.21875" style="308" customWidth="1"/>
    <col min="12059" max="12288" width="9" style="308"/>
    <col min="12289" max="12289" width="8.33203125" style="308" customWidth="1"/>
    <col min="12290" max="12290" width="29.77734375" style="308" customWidth="1"/>
    <col min="12291" max="12311" width="9.88671875" style="308" customWidth="1"/>
    <col min="12312" max="12312" width="10.33203125" style="308" customWidth="1"/>
    <col min="12313" max="12313" width="9.88671875" style="308" customWidth="1"/>
    <col min="12314" max="12314" width="10.21875" style="308" customWidth="1"/>
    <col min="12315" max="12544" width="9" style="308"/>
    <col min="12545" max="12545" width="8.33203125" style="308" customWidth="1"/>
    <col min="12546" max="12546" width="29.77734375" style="308" customWidth="1"/>
    <col min="12547" max="12567" width="9.88671875" style="308" customWidth="1"/>
    <col min="12568" max="12568" width="10.33203125" style="308" customWidth="1"/>
    <col min="12569" max="12569" width="9.88671875" style="308" customWidth="1"/>
    <col min="12570" max="12570" width="10.21875" style="308" customWidth="1"/>
    <col min="12571" max="12800" width="9" style="308"/>
    <col min="12801" max="12801" width="8.33203125" style="308" customWidth="1"/>
    <col min="12802" max="12802" width="29.77734375" style="308" customWidth="1"/>
    <col min="12803" max="12823" width="9.88671875" style="308" customWidth="1"/>
    <col min="12824" max="12824" width="10.33203125" style="308" customWidth="1"/>
    <col min="12825" max="12825" width="9.88671875" style="308" customWidth="1"/>
    <col min="12826" max="12826" width="10.21875" style="308" customWidth="1"/>
    <col min="12827" max="13056" width="9" style="308"/>
    <col min="13057" max="13057" width="8.33203125" style="308" customWidth="1"/>
    <col min="13058" max="13058" width="29.77734375" style="308" customWidth="1"/>
    <col min="13059" max="13079" width="9.88671875" style="308" customWidth="1"/>
    <col min="13080" max="13080" width="10.33203125" style="308" customWidth="1"/>
    <col min="13081" max="13081" width="9.88671875" style="308" customWidth="1"/>
    <col min="13082" max="13082" width="10.21875" style="308" customWidth="1"/>
    <col min="13083" max="13312" width="9" style="308"/>
    <col min="13313" max="13313" width="8.33203125" style="308" customWidth="1"/>
    <col min="13314" max="13314" width="29.77734375" style="308" customWidth="1"/>
    <col min="13315" max="13335" width="9.88671875" style="308" customWidth="1"/>
    <col min="13336" max="13336" width="10.33203125" style="308" customWidth="1"/>
    <col min="13337" max="13337" width="9.88671875" style="308" customWidth="1"/>
    <col min="13338" max="13338" width="10.21875" style="308" customWidth="1"/>
    <col min="13339" max="13568" width="9" style="308"/>
    <col min="13569" max="13569" width="8.33203125" style="308" customWidth="1"/>
    <col min="13570" max="13570" width="29.77734375" style="308" customWidth="1"/>
    <col min="13571" max="13591" width="9.88671875" style="308" customWidth="1"/>
    <col min="13592" max="13592" width="10.33203125" style="308" customWidth="1"/>
    <col min="13593" max="13593" width="9.88671875" style="308" customWidth="1"/>
    <col min="13594" max="13594" width="10.21875" style="308" customWidth="1"/>
    <col min="13595" max="13824" width="9" style="308"/>
    <col min="13825" max="13825" width="8.33203125" style="308" customWidth="1"/>
    <col min="13826" max="13826" width="29.77734375" style="308" customWidth="1"/>
    <col min="13827" max="13847" width="9.88671875" style="308" customWidth="1"/>
    <col min="13848" max="13848" width="10.33203125" style="308" customWidth="1"/>
    <col min="13849" max="13849" width="9.88671875" style="308" customWidth="1"/>
    <col min="13850" max="13850" width="10.21875" style="308" customWidth="1"/>
    <col min="13851" max="14080" width="9" style="308"/>
    <col min="14081" max="14081" width="8.33203125" style="308" customWidth="1"/>
    <col min="14082" max="14082" width="29.77734375" style="308" customWidth="1"/>
    <col min="14083" max="14103" width="9.88671875" style="308" customWidth="1"/>
    <col min="14104" max="14104" width="10.33203125" style="308" customWidth="1"/>
    <col min="14105" max="14105" width="9.88671875" style="308" customWidth="1"/>
    <col min="14106" max="14106" width="10.21875" style="308" customWidth="1"/>
    <col min="14107" max="14336" width="9" style="308"/>
    <col min="14337" max="14337" width="8.33203125" style="308" customWidth="1"/>
    <col min="14338" max="14338" width="29.77734375" style="308" customWidth="1"/>
    <col min="14339" max="14359" width="9.88671875" style="308" customWidth="1"/>
    <col min="14360" max="14360" width="10.33203125" style="308" customWidth="1"/>
    <col min="14361" max="14361" width="9.88671875" style="308" customWidth="1"/>
    <col min="14362" max="14362" width="10.21875" style="308" customWidth="1"/>
    <col min="14363" max="14592" width="9" style="308"/>
    <col min="14593" max="14593" width="8.33203125" style="308" customWidth="1"/>
    <col min="14594" max="14594" width="29.77734375" style="308" customWidth="1"/>
    <col min="14595" max="14615" width="9.88671875" style="308" customWidth="1"/>
    <col min="14616" max="14616" width="10.33203125" style="308" customWidth="1"/>
    <col min="14617" max="14617" width="9.88671875" style="308" customWidth="1"/>
    <col min="14618" max="14618" width="10.21875" style="308" customWidth="1"/>
    <col min="14619" max="14848" width="9" style="308"/>
    <col min="14849" max="14849" width="8.33203125" style="308" customWidth="1"/>
    <col min="14850" max="14850" width="29.77734375" style="308" customWidth="1"/>
    <col min="14851" max="14871" width="9.88671875" style="308" customWidth="1"/>
    <col min="14872" max="14872" width="10.33203125" style="308" customWidth="1"/>
    <col min="14873" max="14873" width="9.88671875" style="308" customWidth="1"/>
    <col min="14874" max="14874" width="10.21875" style="308" customWidth="1"/>
    <col min="14875" max="15104" width="9" style="308"/>
    <col min="15105" max="15105" width="8.33203125" style="308" customWidth="1"/>
    <col min="15106" max="15106" width="29.77734375" style="308" customWidth="1"/>
    <col min="15107" max="15127" width="9.88671875" style="308" customWidth="1"/>
    <col min="15128" max="15128" width="10.33203125" style="308" customWidth="1"/>
    <col min="15129" max="15129" width="9.88671875" style="308" customWidth="1"/>
    <col min="15130" max="15130" width="10.21875" style="308" customWidth="1"/>
    <col min="15131" max="15360" width="9" style="308"/>
    <col min="15361" max="15361" width="8.33203125" style="308" customWidth="1"/>
    <col min="15362" max="15362" width="29.77734375" style="308" customWidth="1"/>
    <col min="15363" max="15383" width="9.88671875" style="308" customWidth="1"/>
    <col min="15384" max="15384" width="10.33203125" style="308" customWidth="1"/>
    <col min="15385" max="15385" width="9.88671875" style="308" customWidth="1"/>
    <col min="15386" max="15386" width="10.21875" style="308" customWidth="1"/>
    <col min="15387" max="15616" width="9" style="308"/>
    <col min="15617" max="15617" width="8.33203125" style="308" customWidth="1"/>
    <col min="15618" max="15618" width="29.77734375" style="308" customWidth="1"/>
    <col min="15619" max="15639" width="9.88671875" style="308" customWidth="1"/>
    <col min="15640" max="15640" width="10.33203125" style="308" customWidth="1"/>
    <col min="15641" max="15641" width="9.88671875" style="308" customWidth="1"/>
    <col min="15642" max="15642" width="10.21875" style="308" customWidth="1"/>
    <col min="15643" max="15872" width="9" style="308"/>
    <col min="15873" max="15873" width="8.33203125" style="308" customWidth="1"/>
    <col min="15874" max="15874" width="29.77734375" style="308" customWidth="1"/>
    <col min="15875" max="15895" width="9.88671875" style="308" customWidth="1"/>
    <col min="15896" max="15896" width="10.33203125" style="308" customWidth="1"/>
    <col min="15897" max="15897" width="9.88671875" style="308" customWidth="1"/>
    <col min="15898" max="15898" width="10.21875" style="308" customWidth="1"/>
    <col min="15899" max="16128" width="9" style="308"/>
    <col min="16129" max="16129" width="8.33203125" style="308" customWidth="1"/>
    <col min="16130" max="16130" width="29.77734375" style="308" customWidth="1"/>
    <col min="16131" max="16151" width="9.88671875" style="308" customWidth="1"/>
    <col min="16152" max="16152" width="10.33203125" style="308" customWidth="1"/>
    <col min="16153" max="16153" width="9.88671875" style="308" customWidth="1"/>
    <col min="16154" max="16154" width="10.21875" style="308" customWidth="1"/>
    <col min="16155" max="16384" width="9" style="308"/>
  </cols>
  <sheetData>
    <row r="1" spans="1:26" ht="21" customHeight="1">
      <c r="A1" s="242"/>
      <c r="B1" s="362" t="s">
        <v>788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13"/>
      <c r="Y1" s="313"/>
      <c r="Z1" s="313"/>
    </row>
    <row r="2" spans="1:26" ht="21" customHeight="1">
      <c r="B2" s="363" t="s">
        <v>800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08"/>
      <c r="Y2" s="308"/>
      <c r="Z2" s="308"/>
    </row>
    <row r="3" spans="1:26" ht="18" customHeight="1">
      <c r="B3" s="364" t="s">
        <v>808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12"/>
      <c r="Y3" s="312"/>
      <c r="Z3" s="312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314"/>
      <c r="U4" s="314"/>
      <c r="V4" s="314"/>
      <c r="W4" s="230" t="s">
        <v>0</v>
      </c>
      <c r="X4" s="312"/>
      <c r="Y4" s="312"/>
      <c r="Z4" s="312"/>
    </row>
    <row r="5" spans="1:26" ht="12" customHeight="1">
      <c r="B5" s="365" t="s">
        <v>802</v>
      </c>
      <c r="C5" s="357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308"/>
      <c r="Y5" s="308"/>
      <c r="Z5" s="308"/>
    </row>
    <row r="6" spans="1:26" ht="9" customHeight="1">
      <c r="B6" s="365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308"/>
      <c r="Y6" s="308"/>
      <c r="Z6" s="308"/>
    </row>
    <row r="7" spans="1:26" ht="11.25" hidden="1" customHeight="1">
      <c r="B7" s="365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308"/>
      <c r="Y7" s="308"/>
      <c r="Z7" s="308"/>
    </row>
    <row r="8" spans="1:26" ht="12" customHeight="1">
      <c r="B8" s="365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308"/>
      <c r="Y8" s="308"/>
      <c r="Z8" s="308"/>
    </row>
    <row r="9" spans="1:26" ht="6" customHeight="1">
      <c r="B9" s="365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308"/>
      <c r="Y9" s="308"/>
      <c r="Z9" s="308"/>
    </row>
    <row r="10" spans="1:26" ht="49.95" customHeight="1">
      <c r="B10" s="365"/>
      <c r="C10" s="310" t="s">
        <v>749</v>
      </c>
      <c r="D10" s="310" t="s">
        <v>2</v>
      </c>
      <c r="E10" s="311" t="s">
        <v>750</v>
      </c>
      <c r="F10" s="310" t="s">
        <v>3</v>
      </c>
      <c r="G10" s="311" t="s">
        <v>750</v>
      </c>
      <c r="H10" s="310" t="s">
        <v>2</v>
      </c>
      <c r="I10" s="311" t="s">
        <v>750</v>
      </c>
      <c r="J10" s="310" t="s">
        <v>3</v>
      </c>
      <c r="K10" s="311" t="s">
        <v>750</v>
      </c>
      <c r="L10" s="310" t="s">
        <v>2</v>
      </c>
      <c r="M10" s="311" t="s">
        <v>750</v>
      </c>
      <c r="N10" s="310" t="s">
        <v>3</v>
      </c>
      <c r="O10" s="311" t="s">
        <v>750</v>
      </c>
      <c r="P10" s="310" t="s">
        <v>2</v>
      </c>
      <c r="Q10" s="311" t="s">
        <v>750</v>
      </c>
      <c r="R10" s="310" t="s">
        <v>3</v>
      </c>
      <c r="S10" s="311" t="s">
        <v>750</v>
      </c>
      <c r="T10" s="310" t="s">
        <v>2</v>
      </c>
      <c r="U10" s="311" t="s">
        <v>750</v>
      </c>
      <c r="V10" s="310" t="s">
        <v>3</v>
      </c>
      <c r="W10" s="311" t="s">
        <v>750</v>
      </c>
      <c r="X10" s="308"/>
      <c r="Y10" s="308"/>
      <c r="Z10" s="308"/>
    </row>
    <row r="11" spans="1:26" ht="18.75" customHeight="1">
      <c r="B11" s="266" t="s">
        <v>769</v>
      </c>
      <c r="C11" s="267">
        <f>SUM(C12,C22)</f>
        <v>9206</v>
      </c>
      <c r="D11" s="267">
        <f>SUM(D12,D22)</f>
        <v>2648</v>
      </c>
      <c r="E11" s="268">
        <f>IF(D11=0,"-",D11/(D11+F11))</f>
        <v>0.28763849663263091</v>
      </c>
      <c r="F11" s="267">
        <f>SUM(F12,F22)</f>
        <v>6558</v>
      </c>
      <c r="G11" s="268">
        <f>IF(F11=0,"-",F11/(F11+D11))</f>
        <v>0.71236150336736914</v>
      </c>
      <c r="H11" s="267">
        <f>SUM(H12,H22)</f>
        <v>111</v>
      </c>
      <c r="I11" s="268">
        <f>IF(H11=0,"-",H11/(H11+J11))</f>
        <v>0.38811188811188813</v>
      </c>
      <c r="J11" s="267">
        <f>SUM(J12,J22)</f>
        <v>175</v>
      </c>
      <c r="K11" s="268">
        <f>IF(J11=0,"-",J11/(J11+H11))</f>
        <v>0.61188811188811187</v>
      </c>
      <c r="L11" s="267">
        <f>SUM(L12,L22)</f>
        <v>2168</v>
      </c>
      <c r="M11" s="268">
        <f>IF(L11=0,"-",L11/(L11+N11))</f>
        <v>0.28814460393407759</v>
      </c>
      <c r="N11" s="267">
        <f>SUM(N12,N22)</f>
        <v>5356</v>
      </c>
      <c r="O11" s="268">
        <f>IF(N11=0,"-",N11/(N11+L11))</f>
        <v>0.71185539606592241</v>
      </c>
      <c r="P11" s="267">
        <f>SUM(P12,P22)</f>
        <v>368</v>
      </c>
      <c r="Q11" s="268">
        <f t="shared" ref="Q11:Q49" si="0">IF(P11=0,"-",P11/(P11+R11))</f>
        <v>0.26398852223816355</v>
      </c>
      <c r="R11" s="267">
        <f>SUM(R12,R22)</f>
        <v>1026</v>
      </c>
      <c r="S11" s="268">
        <f>IF(R11=0,"-",R11/(R11+P11))</f>
        <v>0.7360114777618364</v>
      </c>
      <c r="T11" s="267">
        <f>SUM(T12,T22)</f>
        <v>1</v>
      </c>
      <c r="U11" s="268">
        <f>IF(T11=0,"-",T11/(T11+V11))</f>
        <v>0.5</v>
      </c>
      <c r="V11" s="267">
        <f>SUM(V12,V22)</f>
        <v>1</v>
      </c>
      <c r="W11" s="268">
        <f>IF(V11=0,"-",V11/(V11+T11))</f>
        <v>0.5</v>
      </c>
      <c r="X11" s="308"/>
      <c r="Y11" s="308"/>
      <c r="Z11" s="308"/>
    </row>
    <row r="12" spans="1:26" s="234" customFormat="1" ht="18.75" customHeight="1">
      <c r="B12" s="235" t="s">
        <v>47</v>
      </c>
      <c r="C12" s="215">
        <f t="shared" ref="C12:C39" si="1">SUM(D12,F12)</f>
        <v>3621</v>
      </c>
      <c r="D12" s="215">
        <f>SUM(H12,L12,P12,T12)</f>
        <v>1037</v>
      </c>
      <c r="E12" s="216">
        <f t="shared" ref="E12:E39" si="2">IF(D12=0,"-",D12/(D12+F12))</f>
        <v>0.28638497652582162</v>
      </c>
      <c r="F12" s="215">
        <f t="shared" ref="F12:F31" si="3">SUM(J12,N12,R12,V12)</f>
        <v>2584</v>
      </c>
      <c r="G12" s="216">
        <f t="shared" ref="G12:G39" si="4">IF(F12=0,"-",F12/(F12+D12))</f>
        <v>0.71361502347417838</v>
      </c>
      <c r="H12" s="215">
        <f>SUM(H13+H17+H21)</f>
        <v>75</v>
      </c>
      <c r="I12" s="216">
        <f t="shared" ref="I12:I39" si="5">IF(H12=0,"-",H12/(H12+J12))</f>
        <v>0.35545023696682465</v>
      </c>
      <c r="J12" s="215">
        <f>SUM(J13+J17+J21)</f>
        <v>136</v>
      </c>
      <c r="K12" s="216">
        <f t="shared" ref="K12:K31" si="6">IF(J12=0,"-",J12/(J12+H12))</f>
        <v>0.64454976303317535</v>
      </c>
      <c r="L12" s="215">
        <f>SUM(L13+L17+L21)</f>
        <v>801</v>
      </c>
      <c r="M12" s="216">
        <f t="shared" ref="M12:M31" si="7">IF(L12=0,"-",L12/(L12+N12))</f>
        <v>0.2764929237141871</v>
      </c>
      <c r="N12" s="215">
        <f>SUM(N13+N17+N21)</f>
        <v>2096</v>
      </c>
      <c r="O12" s="216">
        <f t="shared" ref="O12:O31" si="8">IF(N12=0,"-",N12/(N12+L12))</f>
        <v>0.7235070762858129</v>
      </c>
      <c r="P12" s="215">
        <f>SUM(P13+P17+P21)</f>
        <v>160</v>
      </c>
      <c r="Q12" s="216">
        <f t="shared" si="0"/>
        <v>0.3131115459882583</v>
      </c>
      <c r="R12" s="215">
        <f>SUM(R13+R17+R21)</f>
        <v>351</v>
      </c>
      <c r="S12" s="216">
        <f t="shared" ref="S12:S31" si="9">IF(R12=0,"-",R12/(R12+P12))</f>
        <v>0.6868884540117417</v>
      </c>
      <c r="T12" s="215">
        <f>SUM(T13+T17+T21)</f>
        <v>1</v>
      </c>
      <c r="U12" s="216">
        <f t="shared" ref="U12:U31" si="10">IF(T12=0,"-",T12/(T12+V12))</f>
        <v>0.5</v>
      </c>
      <c r="V12" s="215">
        <f>SUM(V13+V17+V21)</f>
        <v>1</v>
      </c>
      <c r="W12" s="216">
        <f t="shared" ref="W12:W31" si="11">IF(V12=0,"-",V12/(V12+T12))</f>
        <v>0.5</v>
      </c>
    </row>
    <row r="13" spans="1:26" ht="18.75" customHeight="1">
      <c r="B13" s="236" t="s">
        <v>48</v>
      </c>
      <c r="C13" s="215">
        <f t="shared" si="1"/>
        <v>2171</v>
      </c>
      <c r="D13" s="215">
        <f>SUM(H13,L13,P13,T13)</f>
        <v>565</v>
      </c>
      <c r="E13" s="216">
        <f t="shared" si="2"/>
        <v>0.26024873330262555</v>
      </c>
      <c r="F13" s="215">
        <f t="shared" si="3"/>
        <v>1606</v>
      </c>
      <c r="G13" s="216">
        <f t="shared" si="4"/>
        <v>0.73975126669737445</v>
      </c>
      <c r="H13" s="215">
        <f>SUM(H14+H15+H16)</f>
        <v>46</v>
      </c>
      <c r="I13" s="216">
        <f t="shared" si="5"/>
        <v>0.34848484848484851</v>
      </c>
      <c r="J13" s="215">
        <f>SUM(J14+J15+J16)</f>
        <v>86</v>
      </c>
      <c r="K13" s="216">
        <f t="shared" si="6"/>
        <v>0.65151515151515149</v>
      </c>
      <c r="L13" s="215">
        <f>SUM(L14+L15+L16)</f>
        <v>462</v>
      </c>
      <c r="M13" s="216">
        <f t="shared" si="7"/>
        <v>0.25301204819277107</v>
      </c>
      <c r="N13" s="215">
        <f>SUM(N14+N15+N16)</f>
        <v>1364</v>
      </c>
      <c r="O13" s="216">
        <f t="shared" si="8"/>
        <v>0.74698795180722888</v>
      </c>
      <c r="P13" s="215">
        <f>SUM(P14+P15+P16)</f>
        <v>57</v>
      </c>
      <c r="Q13" s="216">
        <f t="shared" si="0"/>
        <v>0.26886792452830188</v>
      </c>
      <c r="R13" s="215">
        <f>SUM(R14+R15+R16)</f>
        <v>155</v>
      </c>
      <c r="S13" s="216">
        <f t="shared" si="9"/>
        <v>0.73113207547169812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08"/>
      <c r="Y13" s="308"/>
      <c r="Z13" s="308"/>
    </row>
    <row r="14" spans="1:26" ht="18.75" customHeight="1">
      <c r="B14" s="237" t="s">
        <v>751</v>
      </c>
      <c r="C14" s="215">
        <f t="shared" si="1"/>
        <v>1798</v>
      </c>
      <c r="D14" s="215">
        <f t="shared" ref="D14:D31" si="12">SUM(H14,L14,P14,T14)</f>
        <v>390</v>
      </c>
      <c r="E14" s="216">
        <f t="shared" si="2"/>
        <v>0.21690767519466073</v>
      </c>
      <c r="F14" s="215">
        <f t="shared" si="3"/>
        <v>1408</v>
      </c>
      <c r="G14" s="216">
        <f t="shared" si="4"/>
        <v>0.7830923248053393</v>
      </c>
      <c r="H14" s="215">
        <v>38</v>
      </c>
      <c r="I14" s="216">
        <f t="shared" si="5"/>
        <v>0.31404958677685951</v>
      </c>
      <c r="J14" s="215">
        <v>83</v>
      </c>
      <c r="K14" s="216">
        <f t="shared" si="6"/>
        <v>0.68595041322314054</v>
      </c>
      <c r="L14" s="215">
        <v>303</v>
      </c>
      <c r="M14" s="216">
        <f t="shared" si="7"/>
        <v>0.20431557653405261</v>
      </c>
      <c r="N14" s="215">
        <v>1180</v>
      </c>
      <c r="O14" s="216">
        <f t="shared" si="8"/>
        <v>0.79568442346594737</v>
      </c>
      <c r="P14" s="215">
        <v>49</v>
      </c>
      <c r="Q14" s="216">
        <f t="shared" si="0"/>
        <v>0.25388601036269431</v>
      </c>
      <c r="R14" s="215">
        <v>144</v>
      </c>
      <c r="S14" s="216">
        <f t="shared" si="9"/>
        <v>0.74611398963730569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08"/>
      <c r="Y14" s="308"/>
      <c r="Z14" s="308"/>
    </row>
    <row r="15" spans="1:26" ht="18.75" customHeight="1">
      <c r="B15" s="237" t="s">
        <v>5</v>
      </c>
      <c r="C15" s="215">
        <f t="shared" si="1"/>
        <v>166</v>
      </c>
      <c r="D15" s="215">
        <f t="shared" si="12"/>
        <v>63</v>
      </c>
      <c r="E15" s="216">
        <f t="shared" si="2"/>
        <v>0.37951807228915663</v>
      </c>
      <c r="F15" s="215">
        <f t="shared" si="3"/>
        <v>103</v>
      </c>
      <c r="G15" s="216">
        <f t="shared" si="4"/>
        <v>0.62048192771084343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53</v>
      </c>
      <c r="M15" s="216">
        <f t="shared" si="7"/>
        <v>0.35810810810810811</v>
      </c>
      <c r="N15" s="215">
        <v>95</v>
      </c>
      <c r="O15" s="216">
        <f t="shared" si="8"/>
        <v>0.64189189189189189</v>
      </c>
      <c r="P15" s="215">
        <v>6</v>
      </c>
      <c r="Q15" s="216">
        <f t="shared" si="0"/>
        <v>0.46153846153846156</v>
      </c>
      <c r="R15" s="215">
        <v>7</v>
      </c>
      <c r="S15" s="216">
        <f t="shared" si="9"/>
        <v>0.53846153846153844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08"/>
      <c r="Y15" s="308"/>
      <c r="Z15" s="308"/>
    </row>
    <row r="16" spans="1:26" ht="18.75" customHeight="1">
      <c r="B16" s="237" t="s">
        <v>49</v>
      </c>
      <c r="C16" s="215">
        <f t="shared" si="1"/>
        <v>207</v>
      </c>
      <c r="D16" s="215">
        <f t="shared" si="12"/>
        <v>112</v>
      </c>
      <c r="E16" s="216">
        <f t="shared" si="2"/>
        <v>0.54106280193236711</v>
      </c>
      <c r="F16" s="215">
        <f t="shared" si="3"/>
        <v>95</v>
      </c>
      <c r="G16" s="216">
        <f t="shared" si="4"/>
        <v>0.45893719806763283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106</v>
      </c>
      <c r="M16" s="216">
        <f t="shared" si="7"/>
        <v>0.54358974358974355</v>
      </c>
      <c r="N16" s="215">
        <v>89</v>
      </c>
      <c r="O16" s="216">
        <f t="shared" si="8"/>
        <v>0.4564102564102564</v>
      </c>
      <c r="P16" s="215">
        <v>2</v>
      </c>
      <c r="Q16" s="216">
        <f t="shared" si="0"/>
        <v>0.33333333333333331</v>
      </c>
      <c r="R16" s="215">
        <v>4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08"/>
      <c r="Y16" s="308"/>
      <c r="Z16" s="308"/>
    </row>
    <row r="17" spans="2:26" ht="18.75" customHeight="1">
      <c r="B17" s="236" t="s">
        <v>50</v>
      </c>
      <c r="C17" s="215">
        <f t="shared" si="1"/>
        <v>838</v>
      </c>
      <c r="D17" s="215">
        <f t="shared" si="12"/>
        <v>330</v>
      </c>
      <c r="E17" s="216">
        <f t="shared" si="2"/>
        <v>0.3937947494033413</v>
      </c>
      <c r="F17" s="215">
        <f t="shared" si="3"/>
        <v>508</v>
      </c>
      <c r="G17" s="216">
        <f t="shared" si="4"/>
        <v>0.60620525059665875</v>
      </c>
      <c r="H17" s="215">
        <f>SUM(H18+H19+H20)</f>
        <v>17</v>
      </c>
      <c r="I17" s="216">
        <f t="shared" si="5"/>
        <v>0.56666666666666665</v>
      </c>
      <c r="J17" s="215">
        <f>SUM(J18+J19+J20)</f>
        <v>13</v>
      </c>
      <c r="K17" s="216">
        <f t="shared" si="6"/>
        <v>0.43333333333333335</v>
      </c>
      <c r="L17" s="215">
        <f>SUM(L18+L19+L20)</f>
        <v>215</v>
      </c>
      <c r="M17" s="216">
        <f t="shared" si="7"/>
        <v>0.39090909090909093</v>
      </c>
      <c r="N17" s="215">
        <f>SUM(N18+N19+N20)</f>
        <v>335</v>
      </c>
      <c r="O17" s="216">
        <f t="shared" si="8"/>
        <v>0.60909090909090913</v>
      </c>
      <c r="P17" s="215">
        <f>SUM(P18+P19+P20)</f>
        <v>97</v>
      </c>
      <c r="Q17" s="216">
        <f t="shared" si="0"/>
        <v>0.37743190661478598</v>
      </c>
      <c r="R17" s="215">
        <f>SUM(R18+R19+R20)</f>
        <v>160</v>
      </c>
      <c r="S17" s="216">
        <f t="shared" si="9"/>
        <v>0.62256809338521402</v>
      </c>
      <c r="T17" s="215">
        <f>SUM(T18+T19+T20)</f>
        <v>1</v>
      </c>
      <c r="U17" s="216">
        <f t="shared" si="10"/>
        <v>1</v>
      </c>
      <c r="V17" s="215">
        <f>SUM(V18+V19+V20)</f>
        <v>0</v>
      </c>
      <c r="W17" s="216" t="str">
        <f t="shared" si="11"/>
        <v>-</v>
      </c>
      <c r="X17" s="308"/>
      <c r="Y17" s="308"/>
      <c r="Z17" s="308"/>
    </row>
    <row r="18" spans="2:26" ht="18.75" customHeight="1">
      <c r="B18" s="238" t="s">
        <v>51</v>
      </c>
      <c r="C18" s="215">
        <f t="shared" si="1"/>
        <v>633</v>
      </c>
      <c r="D18" s="215">
        <f t="shared" si="12"/>
        <v>245</v>
      </c>
      <c r="E18" s="216">
        <f t="shared" si="2"/>
        <v>0.38704581358609796</v>
      </c>
      <c r="F18" s="215">
        <f t="shared" si="3"/>
        <v>388</v>
      </c>
      <c r="G18" s="216">
        <f t="shared" si="4"/>
        <v>0.61295418641390209</v>
      </c>
      <c r="H18" s="215">
        <v>9</v>
      </c>
      <c r="I18" s="216">
        <f t="shared" si="5"/>
        <v>0.6428571428571429</v>
      </c>
      <c r="J18" s="215">
        <v>5</v>
      </c>
      <c r="K18" s="216">
        <f t="shared" si="6"/>
        <v>0.35714285714285715</v>
      </c>
      <c r="L18" s="215">
        <v>176</v>
      </c>
      <c r="M18" s="216">
        <f t="shared" si="7"/>
        <v>0.40274599542334094</v>
      </c>
      <c r="N18" s="215">
        <v>261</v>
      </c>
      <c r="O18" s="216">
        <f t="shared" si="8"/>
        <v>0.597254004576659</v>
      </c>
      <c r="P18" s="215">
        <v>60</v>
      </c>
      <c r="Q18" s="216">
        <f t="shared" si="0"/>
        <v>0.32967032967032966</v>
      </c>
      <c r="R18" s="215">
        <v>122</v>
      </c>
      <c r="S18" s="216">
        <f t="shared" si="9"/>
        <v>0.67032967032967028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08"/>
      <c r="Y18" s="308"/>
      <c r="Z18" s="308"/>
    </row>
    <row r="19" spans="2:26" ht="18.75" customHeight="1">
      <c r="B19" s="238" t="s">
        <v>52</v>
      </c>
      <c r="C19" s="215">
        <f t="shared" si="1"/>
        <v>127</v>
      </c>
      <c r="D19" s="215">
        <f t="shared" si="12"/>
        <v>61</v>
      </c>
      <c r="E19" s="216">
        <f t="shared" si="2"/>
        <v>0.48031496062992124</v>
      </c>
      <c r="F19" s="215">
        <f t="shared" si="3"/>
        <v>66</v>
      </c>
      <c r="G19" s="216">
        <f t="shared" si="4"/>
        <v>0.51968503937007871</v>
      </c>
      <c r="H19" s="215">
        <v>8</v>
      </c>
      <c r="I19" s="216">
        <f t="shared" si="5"/>
        <v>0.5714285714285714</v>
      </c>
      <c r="J19" s="215">
        <v>6</v>
      </c>
      <c r="K19" s="216">
        <f t="shared" si="6"/>
        <v>0.42857142857142855</v>
      </c>
      <c r="L19" s="215">
        <v>20</v>
      </c>
      <c r="M19" s="216">
        <f t="shared" si="7"/>
        <v>0.40816326530612246</v>
      </c>
      <c r="N19" s="215">
        <v>29</v>
      </c>
      <c r="O19" s="216">
        <f t="shared" si="8"/>
        <v>0.59183673469387754</v>
      </c>
      <c r="P19" s="215">
        <v>33</v>
      </c>
      <c r="Q19" s="216">
        <f t="shared" si="0"/>
        <v>0.515625</v>
      </c>
      <c r="R19" s="215">
        <v>31</v>
      </c>
      <c r="S19" s="216">
        <f t="shared" si="9"/>
        <v>0.484375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08"/>
      <c r="Y19" s="308"/>
      <c r="Z19" s="308"/>
    </row>
    <row r="20" spans="2:26" ht="18.75" customHeight="1">
      <c r="B20" s="238" t="s">
        <v>53</v>
      </c>
      <c r="C20" s="215">
        <f t="shared" si="1"/>
        <v>78</v>
      </c>
      <c r="D20" s="215">
        <f t="shared" si="12"/>
        <v>24</v>
      </c>
      <c r="E20" s="216">
        <f t="shared" si="2"/>
        <v>0.30769230769230771</v>
      </c>
      <c r="F20" s="215">
        <f t="shared" si="3"/>
        <v>54</v>
      </c>
      <c r="G20" s="216">
        <f t="shared" si="4"/>
        <v>0.69230769230769229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19</v>
      </c>
      <c r="M20" s="216">
        <f t="shared" si="7"/>
        <v>0.296875</v>
      </c>
      <c r="N20" s="215">
        <v>45</v>
      </c>
      <c r="O20" s="216">
        <f t="shared" si="8"/>
        <v>0.703125</v>
      </c>
      <c r="P20" s="215">
        <v>4</v>
      </c>
      <c r="Q20" s="216">
        <f t="shared" si="0"/>
        <v>0.36363636363636365</v>
      </c>
      <c r="R20" s="215">
        <v>7</v>
      </c>
      <c r="S20" s="216">
        <f t="shared" si="9"/>
        <v>0.63636363636363635</v>
      </c>
      <c r="T20" s="215">
        <v>1</v>
      </c>
      <c r="U20" s="216">
        <f t="shared" si="10"/>
        <v>1</v>
      </c>
      <c r="V20" s="215">
        <v>0</v>
      </c>
      <c r="W20" s="216" t="str">
        <f t="shared" si="11"/>
        <v>-</v>
      </c>
      <c r="X20" s="308"/>
      <c r="Y20" s="308"/>
      <c r="Z20" s="308"/>
    </row>
    <row r="21" spans="2:26" ht="18.75" customHeight="1">
      <c r="B21" s="236" t="s">
        <v>54</v>
      </c>
      <c r="C21" s="215">
        <f t="shared" si="1"/>
        <v>612</v>
      </c>
      <c r="D21" s="215">
        <f t="shared" si="12"/>
        <v>142</v>
      </c>
      <c r="E21" s="216">
        <f t="shared" si="2"/>
        <v>0.23202614379084968</v>
      </c>
      <c r="F21" s="215">
        <f t="shared" si="3"/>
        <v>470</v>
      </c>
      <c r="G21" s="216">
        <f t="shared" si="4"/>
        <v>0.76797385620915037</v>
      </c>
      <c r="H21" s="215">
        <v>12</v>
      </c>
      <c r="I21" s="216">
        <f t="shared" si="5"/>
        <v>0.24489795918367346</v>
      </c>
      <c r="J21" s="215">
        <v>37</v>
      </c>
      <c r="K21" s="216">
        <f t="shared" si="6"/>
        <v>0.75510204081632648</v>
      </c>
      <c r="L21" s="215">
        <v>124</v>
      </c>
      <c r="M21" s="216">
        <f t="shared" si="7"/>
        <v>0.23800383877159309</v>
      </c>
      <c r="N21" s="215">
        <v>397</v>
      </c>
      <c r="O21" s="216">
        <f t="shared" si="8"/>
        <v>0.76199616122840697</v>
      </c>
      <c r="P21" s="215">
        <v>6</v>
      </c>
      <c r="Q21" s="216">
        <f t="shared" si="0"/>
        <v>0.14285714285714285</v>
      </c>
      <c r="R21" s="215">
        <v>36</v>
      </c>
      <c r="S21" s="216">
        <f t="shared" si="9"/>
        <v>0.8571428571428571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08"/>
      <c r="Y21" s="308"/>
      <c r="Z21" s="308"/>
    </row>
    <row r="22" spans="2:26" ht="18.75" customHeight="1">
      <c r="B22" s="239" t="s">
        <v>752</v>
      </c>
      <c r="C22" s="215">
        <f t="shared" si="1"/>
        <v>5585</v>
      </c>
      <c r="D22" s="215">
        <f t="shared" si="12"/>
        <v>1611</v>
      </c>
      <c r="E22" s="216">
        <f t="shared" si="2"/>
        <v>0.28845120859444939</v>
      </c>
      <c r="F22" s="215">
        <f t="shared" si="3"/>
        <v>3974</v>
      </c>
      <c r="G22" s="216">
        <f t="shared" si="4"/>
        <v>0.71154879140555061</v>
      </c>
      <c r="H22" s="215">
        <f>SUM(H23+H27+H31)</f>
        <v>36</v>
      </c>
      <c r="I22" s="216">
        <f t="shared" si="5"/>
        <v>0.48</v>
      </c>
      <c r="J22" s="215">
        <f>SUM(J23+J27+J31)</f>
        <v>39</v>
      </c>
      <c r="K22" s="216">
        <f t="shared" si="6"/>
        <v>0.52</v>
      </c>
      <c r="L22" s="215">
        <f>SUM(L23+L27+L31)</f>
        <v>1367</v>
      </c>
      <c r="M22" s="216">
        <f t="shared" si="7"/>
        <v>0.29543980981197321</v>
      </c>
      <c r="N22" s="215">
        <f>SUM(N23+N27+N31)</f>
        <v>3260</v>
      </c>
      <c r="O22" s="216">
        <f t="shared" si="8"/>
        <v>0.70456019018802685</v>
      </c>
      <c r="P22" s="215">
        <f>SUM(P23+P27+P31)</f>
        <v>208</v>
      </c>
      <c r="Q22" s="216">
        <f t="shared" si="0"/>
        <v>0.23556058890147225</v>
      </c>
      <c r="R22" s="215">
        <f>SUM(R23+R27+R31)</f>
        <v>675</v>
      </c>
      <c r="S22" s="216">
        <f t="shared" si="9"/>
        <v>0.76443941109852775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08"/>
      <c r="Y22" s="308"/>
      <c r="Z22" s="308"/>
    </row>
    <row r="23" spans="2:26" ht="18.75" customHeight="1">
      <c r="B23" s="236" t="s">
        <v>48</v>
      </c>
      <c r="C23" s="215">
        <f t="shared" si="1"/>
        <v>3136</v>
      </c>
      <c r="D23" s="215">
        <f t="shared" si="12"/>
        <v>929</v>
      </c>
      <c r="E23" s="216">
        <f t="shared" si="2"/>
        <v>0.29623724489795916</v>
      </c>
      <c r="F23" s="215">
        <f t="shared" si="3"/>
        <v>2207</v>
      </c>
      <c r="G23" s="216">
        <f t="shared" si="4"/>
        <v>0.70376275510204078</v>
      </c>
      <c r="H23" s="215">
        <f>SUM(H24+H25+H26)</f>
        <v>36</v>
      </c>
      <c r="I23" s="216">
        <f t="shared" si="5"/>
        <v>0.48648648648648651</v>
      </c>
      <c r="J23" s="215">
        <f>SUM(J24+J25+J26)</f>
        <v>38</v>
      </c>
      <c r="K23" s="216">
        <f t="shared" si="6"/>
        <v>0.51351351351351349</v>
      </c>
      <c r="L23" s="215">
        <f>SUM(L24+L25+L26)</f>
        <v>782</v>
      </c>
      <c r="M23" s="216">
        <f t="shared" si="7"/>
        <v>0.30835962145110413</v>
      </c>
      <c r="N23" s="215">
        <f>SUM(N24+N25+N26)</f>
        <v>1754</v>
      </c>
      <c r="O23" s="216">
        <f t="shared" si="8"/>
        <v>0.69164037854889593</v>
      </c>
      <c r="P23" s="215">
        <f>SUM(P24+P25+P26)</f>
        <v>111</v>
      </c>
      <c r="Q23" s="216">
        <f t="shared" si="0"/>
        <v>0.21102661596958175</v>
      </c>
      <c r="R23" s="215">
        <f>SUM(R24+R25+R26)</f>
        <v>415</v>
      </c>
      <c r="S23" s="216">
        <f t="shared" si="9"/>
        <v>0.78897338403041828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08"/>
      <c r="Y23" s="308"/>
      <c r="Z23" s="308"/>
    </row>
    <row r="24" spans="2:26" ht="18.75" customHeight="1">
      <c r="B24" s="237" t="s">
        <v>751</v>
      </c>
      <c r="C24" s="215">
        <f t="shared" si="1"/>
        <v>2609</v>
      </c>
      <c r="D24" s="215">
        <f t="shared" si="12"/>
        <v>658</v>
      </c>
      <c r="E24" s="216">
        <f t="shared" si="2"/>
        <v>0.25220390954388655</v>
      </c>
      <c r="F24" s="215">
        <f t="shared" si="3"/>
        <v>1951</v>
      </c>
      <c r="G24" s="216">
        <f t="shared" si="4"/>
        <v>0.7477960904561135</v>
      </c>
      <c r="H24" s="215">
        <v>36</v>
      </c>
      <c r="I24" s="216">
        <f t="shared" si="5"/>
        <v>0.48648648648648651</v>
      </c>
      <c r="J24" s="215">
        <v>38</v>
      </c>
      <c r="K24" s="216">
        <f t="shared" si="6"/>
        <v>0.51351351351351349</v>
      </c>
      <c r="L24" s="215">
        <v>527</v>
      </c>
      <c r="M24" s="216">
        <f t="shared" si="7"/>
        <v>0.25458937198067633</v>
      </c>
      <c r="N24" s="215">
        <v>1543</v>
      </c>
      <c r="O24" s="216">
        <f t="shared" si="8"/>
        <v>0.74541062801932367</v>
      </c>
      <c r="P24" s="215">
        <v>95</v>
      </c>
      <c r="Q24" s="216">
        <f t="shared" si="0"/>
        <v>0.20430107526881722</v>
      </c>
      <c r="R24" s="215">
        <v>370</v>
      </c>
      <c r="S24" s="216">
        <f t="shared" si="9"/>
        <v>0.79569892473118276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08"/>
      <c r="Y24" s="308"/>
      <c r="Z24" s="308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9</v>
      </c>
      <c r="E25" s="216">
        <f t="shared" si="2"/>
        <v>0.21951219512195122</v>
      </c>
      <c r="F25" s="215">
        <f t="shared" si="3"/>
        <v>32</v>
      </c>
      <c r="G25" s="216">
        <f t="shared" si="4"/>
        <v>0.78048780487804881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4</v>
      </c>
      <c r="M25" s="216">
        <f t="shared" si="7"/>
        <v>0.125</v>
      </c>
      <c r="N25" s="215">
        <v>28</v>
      </c>
      <c r="O25" s="216">
        <f t="shared" si="8"/>
        <v>0.875</v>
      </c>
      <c r="P25" s="215">
        <v>5</v>
      </c>
      <c r="Q25" s="216">
        <f t="shared" si="0"/>
        <v>0.55555555555555558</v>
      </c>
      <c r="R25" s="215">
        <v>4</v>
      </c>
      <c r="S25" s="216">
        <f t="shared" si="9"/>
        <v>0.44444444444444442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08"/>
      <c r="Y25" s="308"/>
      <c r="Z25" s="308"/>
    </row>
    <row r="26" spans="2:26" ht="18.75" customHeight="1">
      <c r="B26" s="237" t="s">
        <v>49</v>
      </c>
      <c r="C26" s="215">
        <f t="shared" si="1"/>
        <v>486</v>
      </c>
      <c r="D26" s="215">
        <f t="shared" si="12"/>
        <v>262</v>
      </c>
      <c r="E26" s="216">
        <f t="shared" si="2"/>
        <v>0.53909465020576131</v>
      </c>
      <c r="F26" s="215">
        <f t="shared" si="3"/>
        <v>224</v>
      </c>
      <c r="G26" s="216">
        <f t="shared" si="4"/>
        <v>0.46090534979423869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251</v>
      </c>
      <c r="M26" s="216">
        <f t="shared" si="7"/>
        <v>0.57834101382488479</v>
      </c>
      <c r="N26" s="215">
        <v>183</v>
      </c>
      <c r="O26" s="216">
        <f t="shared" si="8"/>
        <v>0.42165898617511521</v>
      </c>
      <c r="P26" s="215">
        <v>11</v>
      </c>
      <c r="Q26" s="216">
        <f t="shared" si="0"/>
        <v>0.21153846153846154</v>
      </c>
      <c r="R26" s="215">
        <v>41</v>
      </c>
      <c r="S26" s="216">
        <f t="shared" si="9"/>
        <v>0.78846153846153844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08"/>
      <c r="Y26" s="308"/>
      <c r="Z26" s="308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6</v>
      </c>
      <c r="E27" s="216">
        <f t="shared" si="2"/>
        <v>0.23076923076923078</v>
      </c>
      <c r="F27" s="215">
        <f t="shared" si="3"/>
        <v>20</v>
      </c>
      <c r="G27" s="216">
        <f t="shared" si="4"/>
        <v>0.76923076923076927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5</v>
      </c>
      <c r="M27" s="216">
        <f t="shared" si="7"/>
        <v>0.25</v>
      </c>
      <c r="N27" s="215">
        <f>SUM(N28+N29+N30)</f>
        <v>15</v>
      </c>
      <c r="O27" s="216">
        <f t="shared" si="8"/>
        <v>0.75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08"/>
      <c r="Y27" s="308"/>
      <c r="Z27" s="308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3</v>
      </c>
      <c r="E28" s="216">
        <f t="shared" si="2"/>
        <v>0.16666666666666666</v>
      </c>
      <c r="F28" s="215">
        <f t="shared" si="3"/>
        <v>15</v>
      </c>
      <c r="G28" s="216">
        <f t="shared" si="4"/>
        <v>0.83333333333333337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3</v>
      </c>
      <c r="M28" s="216">
        <f t="shared" si="7"/>
        <v>0.2</v>
      </c>
      <c r="N28" s="215">
        <v>12</v>
      </c>
      <c r="O28" s="216">
        <f t="shared" si="8"/>
        <v>0.8</v>
      </c>
      <c r="P28" s="215">
        <v>0</v>
      </c>
      <c r="Q28" s="216" t="str">
        <f t="shared" si="0"/>
        <v>-</v>
      </c>
      <c r="R28" s="215">
        <v>3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08"/>
      <c r="Y28" s="308"/>
      <c r="Z28" s="308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3</v>
      </c>
      <c r="E29" s="216">
        <f t="shared" si="2"/>
        <v>0.42857142857142855</v>
      </c>
      <c r="F29" s="215">
        <f t="shared" si="3"/>
        <v>4</v>
      </c>
      <c r="G29" s="216">
        <f t="shared" si="4"/>
        <v>0.5714285714285714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0.5</v>
      </c>
      <c r="N29" s="215">
        <v>2</v>
      </c>
      <c r="O29" s="216">
        <f t="shared" si="8"/>
        <v>0.5</v>
      </c>
      <c r="P29" s="215">
        <v>1</v>
      </c>
      <c r="Q29" s="216">
        <f t="shared" si="0"/>
        <v>0.33333333333333331</v>
      </c>
      <c r="R29" s="215">
        <v>2</v>
      </c>
      <c r="S29" s="216">
        <f t="shared" si="9"/>
        <v>0.66666666666666663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08"/>
      <c r="Y29" s="308"/>
      <c r="Z29" s="308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08"/>
      <c r="Y30" s="308"/>
      <c r="Z30" s="308"/>
    </row>
    <row r="31" spans="2:26" ht="18.75" customHeight="1">
      <c r="B31" s="236" t="s">
        <v>54</v>
      </c>
      <c r="C31" s="215">
        <f t="shared" si="1"/>
        <v>2423</v>
      </c>
      <c r="D31" s="215">
        <f t="shared" si="12"/>
        <v>676</v>
      </c>
      <c r="E31" s="216">
        <f t="shared" si="2"/>
        <v>0.27899298390425092</v>
      </c>
      <c r="F31" s="215">
        <f t="shared" si="3"/>
        <v>1747</v>
      </c>
      <c r="G31" s="216">
        <f t="shared" si="4"/>
        <v>0.72100701609574902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580</v>
      </c>
      <c r="M31" s="216">
        <f t="shared" si="7"/>
        <v>0.28005794302269438</v>
      </c>
      <c r="N31" s="215">
        <v>1491</v>
      </c>
      <c r="O31" s="216">
        <f t="shared" si="8"/>
        <v>0.71994205697730562</v>
      </c>
      <c r="P31" s="215">
        <v>96</v>
      </c>
      <c r="Q31" s="216">
        <f t="shared" si="0"/>
        <v>0.27350427350427353</v>
      </c>
      <c r="R31" s="215">
        <v>255</v>
      </c>
      <c r="S31" s="216">
        <f t="shared" si="9"/>
        <v>0.72649572649572647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08"/>
      <c r="Y31" s="308"/>
      <c r="Z31" s="308"/>
    </row>
    <row r="32" spans="2:26" s="270" customFormat="1">
      <c r="B32" s="277" t="s">
        <v>770</v>
      </c>
      <c r="C32" s="267">
        <f t="shared" si="1"/>
        <v>9206</v>
      </c>
      <c r="D32" s="267">
        <f>SUM(D33,D34)</f>
        <v>2648</v>
      </c>
      <c r="E32" s="268">
        <f t="shared" si="2"/>
        <v>0.28763849663263091</v>
      </c>
      <c r="F32" s="267">
        <f>SUM(F33,F34)</f>
        <v>6558</v>
      </c>
      <c r="G32" s="268">
        <f t="shared" si="4"/>
        <v>0.71236150336736914</v>
      </c>
      <c r="H32" s="267">
        <f>SUM(H33,H34)</f>
        <v>111</v>
      </c>
      <c r="I32" s="268">
        <f t="shared" si="5"/>
        <v>0.38811188811188813</v>
      </c>
      <c r="J32" s="267">
        <f>SUM(J33,J34)</f>
        <v>175</v>
      </c>
      <c r="K32" s="268">
        <f>IF(J32=0,"-",J32/(J32+H32))</f>
        <v>0.61188811188811187</v>
      </c>
      <c r="L32" s="267">
        <f>SUM(L33,L34)</f>
        <v>2168</v>
      </c>
      <c r="M32" s="268">
        <f>IF(L32=0,"-",L32/(L32+N32))</f>
        <v>0.28814460393407759</v>
      </c>
      <c r="N32" s="267">
        <f>SUM(N33,N34)</f>
        <v>5356</v>
      </c>
      <c r="O32" s="268">
        <f>IF(N32=0,"-",N32/(N32+L32))</f>
        <v>0.71185539606592241</v>
      </c>
      <c r="P32" s="267">
        <f>SUM(P33,P34)</f>
        <v>368</v>
      </c>
      <c r="Q32" s="268">
        <f t="shared" si="0"/>
        <v>0.26398852223816355</v>
      </c>
      <c r="R32" s="267">
        <f>SUM(R33,R34)</f>
        <v>1026</v>
      </c>
      <c r="S32" s="268">
        <f>IF(R32=0,"-",R32/(R32+P32))</f>
        <v>0.7360114777618364</v>
      </c>
      <c r="T32" s="267">
        <f>SUM(T33,T34)</f>
        <v>1</v>
      </c>
      <c r="U32" s="268">
        <f>IF(T32=0,"-",T32/(T32+V32))</f>
        <v>0.5</v>
      </c>
      <c r="V32" s="267">
        <f>SUM(V33,V34)</f>
        <v>1</v>
      </c>
      <c r="W32" s="268">
        <f>IF(V32=0,"-",V32/(V32+T32))</f>
        <v>0.5</v>
      </c>
      <c r="X32" s="269"/>
      <c r="Y32" s="269"/>
      <c r="Z32" s="269"/>
    </row>
    <row r="33" spans="2:26">
      <c r="B33" s="296" t="s">
        <v>771</v>
      </c>
      <c r="C33" s="215">
        <f t="shared" si="1"/>
        <v>9104</v>
      </c>
      <c r="D33" s="215">
        <f t="shared" ref="D33:D39" si="13">SUM(H33,L33,P33,T33)</f>
        <v>2603</v>
      </c>
      <c r="E33" s="216">
        <f t="shared" si="2"/>
        <v>0.28591827768014061</v>
      </c>
      <c r="F33" s="215">
        <f t="shared" ref="F33:F39" si="14">SUM(J33,N33,R33,V33)</f>
        <v>6501</v>
      </c>
      <c r="G33" s="216">
        <f t="shared" si="4"/>
        <v>0.71408172231985945</v>
      </c>
      <c r="H33" s="215">
        <v>111</v>
      </c>
      <c r="I33" s="216">
        <f t="shared" si="5"/>
        <v>0.392226148409894</v>
      </c>
      <c r="J33" s="215">
        <v>172</v>
      </c>
      <c r="K33" s="216">
        <f t="shared" ref="K33:K39" si="15">IF(J33=0,"-",J33/(J33+H33))</f>
        <v>0.607773851590106</v>
      </c>
      <c r="L33" s="215">
        <v>2133</v>
      </c>
      <c r="M33" s="216">
        <f t="shared" ref="M33:M49" si="16">IF(L33=0,"-",L33/(L33+N33))</f>
        <v>0.28630872483221476</v>
      </c>
      <c r="N33" s="215">
        <v>5317</v>
      </c>
      <c r="O33" s="216">
        <f t="shared" ref="O33:O49" si="17">IF(N33=0,"-",N33/(N33+L33))</f>
        <v>0.71369127516778519</v>
      </c>
      <c r="P33" s="215">
        <v>358</v>
      </c>
      <c r="Q33" s="216">
        <f t="shared" si="0"/>
        <v>0.26150474799123447</v>
      </c>
      <c r="R33" s="215">
        <v>1011</v>
      </c>
      <c r="S33" s="216">
        <f t="shared" ref="S33:S49" si="18">IF(R33=0,"-",R33/(R33+P33))</f>
        <v>0.73849525200876553</v>
      </c>
      <c r="T33" s="215">
        <v>1</v>
      </c>
      <c r="U33" s="216">
        <f t="shared" ref="U33:U49" si="19">IF(T33=0,"-",T33/(T33+V33))</f>
        <v>0.5</v>
      </c>
      <c r="V33" s="215">
        <v>1</v>
      </c>
      <c r="W33" s="216">
        <f t="shared" ref="W33:W49" si="20">IF(V33=0,"-",V33/(V33+T33))</f>
        <v>0.5</v>
      </c>
    </row>
    <row r="34" spans="2:26">
      <c r="B34" s="298" t="s">
        <v>772</v>
      </c>
      <c r="C34" s="222">
        <f t="shared" si="1"/>
        <v>102</v>
      </c>
      <c r="D34" s="222">
        <f t="shared" si="13"/>
        <v>45</v>
      </c>
      <c r="E34" s="223">
        <f t="shared" si="2"/>
        <v>0.44117647058823528</v>
      </c>
      <c r="F34" s="222">
        <f t="shared" si="14"/>
        <v>57</v>
      </c>
      <c r="G34" s="223">
        <f t="shared" si="4"/>
        <v>0.55882352941176472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35</v>
      </c>
      <c r="M34" s="223">
        <f t="shared" si="16"/>
        <v>0.47297297297297297</v>
      </c>
      <c r="N34" s="222">
        <v>39</v>
      </c>
      <c r="O34" s="223">
        <f t="shared" si="17"/>
        <v>0.52702702702702697</v>
      </c>
      <c r="P34" s="222">
        <v>10</v>
      </c>
      <c r="Q34" s="223">
        <f t="shared" si="0"/>
        <v>0.4</v>
      </c>
      <c r="R34" s="222">
        <v>15</v>
      </c>
      <c r="S34" s="223">
        <f t="shared" si="18"/>
        <v>0.6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9206</v>
      </c>
      <c r="D35" s="281">
        <f>SUM(H35,L35,P35,T35)</f>
        <v>2648</v>
      </c>
      <c r="E35" s="282">
        <f>IF(D35=0,"-",D35/(D35+F35))</f>
        <v>0.28763849663263091</v>
      </c>
      <c r="F35" s="281">
        <f>SUM(J35,N35,R35,V35)</f>
        <v>6558</v>
      </c>
      <c r="G35" s="282">
        <f>IF(F35=0,"-",F35/(F35+D35))</f>
        <v>0.71236150336736914</v>
      </c>
      <c r="H35" s="281">
        <f>SUM(H36,H37,H38,H39,H40)</f>
        <v>111</v>
      </c>
      <c r="I35" s="282">
        <f>IF(H35=0,"-",H35/(H35+J35))</f>
        <v>0.38811188811188813</v>
      </c>
      <c r="J35" s="281">
        <f>SUM(J36,J37,J38,J39,J40)</f>
        <v>175</v>
      </c>
      <c r="K35" s="282">
        <f>IF(J35=0,"-",J35/(J35+H35))</f>
        <v>0.61188811188811187</v>
      </c>
      <c r="L35" s="281">
        <f>SUM(L36,L37,L38,L39,L40)</f>
        <v>2168</v>
      </c>
      <c r="M35" s="282">
        <f>IF(L35=0,"-",L35/(L35+N35))</f>
        <v>0.28814460393407759</v>
      </c>
      <c r="N35" s="281">
        <f>SUM(N36,N37,N38,N39,N40)</f>
        <v>5356</v>
      </c>
      <c r="O35" s="282">
        <f t="shared" si="17"/>
        <v>0.71185539606592241</v>
      </c>
      <c r="P35" s="281">
        <f>SUM(P36,P37,P38,P39,P40)</f>
        <v>368</v>
      </c>
      <c r="Q35" s="282">
        <f t="shared" si="0"/>
        <v>0.26398852223816355</v>
      </c>
      <c r="R35" s="281">
        <f>SUM(R36,R37,R38,R39,R40)</f>
        <v>1026</v>
      </c>
      <c r="S35" s="282">
        <f>IF(R35=0,"-",R35/(R35+P35))</f>
        <v>0.7360114777618364</v>
      </c>
      <c r="T35" s="281">
        <f>SUM(T36,T37,T38,T39,T40)</f>
        <v>1</v>
      </c>
      <c r="U35" s="282">
        <f>IF(T35=0,"-",T35/(T35+V35))</f>
        <v>0.5</v>
      </c>
      <c r="V35" s="281">
        <f>SUM(V36,V37,V38,V39,V40)</f>
        <v>1</v>
      </c>
      <c r="W35" s="282">
        <f>IF(V35=0,"-",V35/(V35+T35))</f>
        <v>0.5</v>
      </c>
      <c r="X35" s="269"/>
      <c r="Y35" s="269"/>
      <c r="Z35" s="269"/>
    </row>
    <row r="36" spans="2:26">
      <c r="B36" s="299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99" t="s">
        <v>775</v>
      </c>
      <c r="C37" s="284">
        <f t="shared" si="1"/>
        <v>14</v>
      </c>
      <c r="D37" s="284">
        <f t="shared" si="13"/>
        <v>6</v>
      </c>
      <c r="E37" s="285">
        <f t="shared" si="2"/>
        <v>0.42857142857142855</v>
      </c>
      <c r="F37" s="284">
        <f t="shared" si="14"/>
        <v>8</v>
      </c>
      <c r="G37" s="285">
        <f t="shared" si="4"/>
        <v>0.5714285714285714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</v>
      </c>
      <c r="N37" s="284">
        <v>6</v>
      </c>
      <c r="O37" s="285">
        <f t="shared" si="17"/>
        <v>0.6</v>
      </c>
      <c r="P37" s="284">
        <v>2</v>
      </c>
      <c r="Q37" s="285">
        <f t="shared" si="0"/>
        <v>0.5</v>
      </c>
      <c r="R37" s="284">
        <v>2</v>
      </c>
      <c r="S37" s="285">
        <f t="shared" si="18"/>
        <v>0.5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99" t="s">
        <v>776</v>
      </c>
      <c r="C38" s="284">
        <f t="shared" si="1"/>
        <v>26</v>
      </c>
      <c r="D38" s="284">
        <f t="shared" si="13"/>
        <v>14</v>
      </c>
      <c r="E38" s="285">
        <f t="shared" si="2"/>
        <v>0.53846153846153844</v>
      </c>
      <c r="F38" s="284">
        <f t="shared" si="14"/>
        <v>12</v>
      </c>
      <c r="G38" s="285">
        <f t="shared" si="4"/>
        <v>0.46153846153846156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10</v>
      </c>
      <c r="M38" s="285">
        <f t="shared" si="16"/>
        <v>0.52631578947368418</v>
      </c>
      <c r="N38" s="284">
        <v>9</v>
      </c>
      <c r="O38" s="285">
        <f t="shared" si="17"/>
        <v>0.47368421052631576</v>
      </c>
      <c r="P38" s="284">
        <v>4</v>
      </c>
      <c r="Q38" s="285">
        <f t="shared" si="0"/>
        <v>0.5714285714285714</v>
      </c>
      <c r="R38" s="284">
        <v>3</v>
      </c>
      <c r="S38" s="285">
        <f t="shared" si="18"/>
        <v>0.42857142857142855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99" t="s">
        <v>777</v>
      </c>
      <c r="C39" s="284">
        <f t="shared" si="1"/>
        <v>66</v>
      </c>
      <c r="D39" s="284">
        <f t="shared" si="13"/>
        <v>28</v>
      </c>
      <c r="E39" s="285">
        <f t="shared" si="2"/>
        <v>0.42424242424242425</v>
      </c>
      <c r="F39" s="284">
        <f t="shared" si="14"/>
        <v>38</v>
      </c>
      <c r="G39" s="285">
        <f t="shared" si="4"/>
        <v>0.5757575757575758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21</v>
      </c>
      <c r="M39" s="285">
        <f t="shared" si="16"/>
        <v>0.46666666666666667</v>
      </c>
      <c r="N39" s="284">
        <v>24</v>
      </c>
      <c r="O39" s="285">
        <f t="shared" si="17"/>
        <v>0.53333333333333333</v>
      </c>
      <c r="P39" s="284">
        <v>7</v>
      </c>
      <c r="Q39" s="285">
        <f t="shared" si="0"/>
        <v>0.33333333333333331</v>
      </c>
      <c r="R39" s="284">
        <v>14</v>
      </c>
      <c r="S39" s="285">
        <f t="shared" si="18"/>
        <v>0.66666666666666663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9097</v>
      </c>
      <c r="D40" s="287">
        <f>SUM(H40,L40,P40,T40)</f>
        <v>2598</v>
      </c>
      <c r="E40" s="288">
        <f>IF(D40=0,"-",D40/(D40+F40))</f>
        <v>0.28558865560074748</v>
      </c>
      <c r="F40" s="287">
        <f>SUM(J40,N40,R40,V40)</f>
        <v>6499</v>
      </c>
      <c r="G40" s="288">
        <f>IF(F40=0,"-",F40/(F40+D40))</f>
        <v>0.71441134439925247</v>
      </c>
      <c r="H40" s="287">
        <v>111</v>
      </c>
      <c r="I40" s="288">
        <f>IF(H40=0,"-",H40/(H40+J40))</f>
        <v>0.38811188811188813</v>
      </c>
      <c r="J40" s="287">
        <v>175</v>
      </c>
      <c r="K40" s="288">
        <f>IF(J40=0,"-",J40/(J40+H40))</f>
        <v>0.61188811188811187</v>
      </c>
      <c r="L40" s="287">
        <v>2132</v>
      </c>
      <c r="M40" s="288">
        <f>IF(L40=0,"-",L40/(L40+N40))</f>
        <v>0.28625134264232011</v>
      </c>
      <c r="N40" s="287">
        <v>5316</v>
      </c>
      <c r="O40" s="288">
        <f>IF(N40=0,"-",N40/(N40+L40))</f>
        <v>0.71374865735767989</v>
      </c>
      <c r="P40" s="287">
        <v>354</v>
      </c>
      <c r="Q40" s="288">
        <f>IF(P40=0,"-",P40/(P40+R40))</f>
        <v>0.26010286554004408</v>
      </c>
      <c r="R40" s="287">
        <v>1007</v>
      </c>
      <c r="S40" s="288">
        <f>IF(R40=0,"-",R40/(R40+P40))</f>
        <v>0.73989713445995586</v>
      </c>
      <c r="T40" s="287">
        <v>1</v>
      </c>
      <c r="U40" s="288">
        <f>IF(T40=0,"-",T40/(T40+V40))</f>
        <v>0.5</v>
      </c>
      <c r="V40" s="287">
        <v>1</v>
      </c>
      <c r="W40" s="288">
        <f>IF(V40=0,"-",V40/(V40+T40))</f>
        <v>0.5</v>
      </c>
    </row>
    <row r="41" spans="2:26">
      <c r="B41" s="280" t="s">
        <v>779</v>
      </c>
      <c r="C41" s="281">
        <f t="shared" ref="C41:C49" si="21">SUM(D41,F41)</f>
        <v>9206</v>
      </c>
      <c r="D41" s="281">
        <f>SUM(D42:D49)</f>
        <v>2648</v>
      </c>
      <c r="E41" s="282">
        <f>IF(D41=0,"-",D41/(D41+F41))</f>
        <v>0.28763849663263091</v>
      </c>
      <c r="F41" s="281">
        <f>SUM(F42:F49)</f>
        <v>6558</v>
      </c>
      <c r="G41" s="282">
        <f t="shared" ref="G41:G49" si="22">IF(F41=0,"-",F41/(F41+D41))</f>
        <v>0.71236150336736914</v>
      </c>
      <c r="H41" s="281">
        <f>SUM(H42:H49)</f>
        <v>111</v>
      </c>
      <c r="I41" s="285">
        <f>IF(H41=0,"-",H41/(H41+J41))</f>
        <v>0.38811188811188813</v>
      </c>
      <c r="J41" s="281">
        <f>SUM(J42:J49)</f>
        <v>175</v>
      </c>
      <c r="K41" s="285">
        <f t="shared" ref="K41:K49" si="23">IF(J41=0,"-",J41/(J41+H41))</f>
        <v>0.61188811188811187</v>
      </c>
      <c r="L41" s="281">
        <f>SUM(L42:L49)</f>
        <v>2168</v>
      </c>
      <c r="M41" s="285">
        <f t="shared" si="16"/>
        <v>0.28814460393407759</v>
      </c>
      <c r="N41" s="281">
        <f>SUM(N42:N49)</f>
        <v>5356</v>
      </c>
      <c r="O41" s="285">
        <f t="shared" si="17"/>
        <v>0.71185539606592241</v>
      </c>
      <c r="P41" s="281">
        <f>SUM(P42:P49)</f>
        <v>368</v>
      </c>
      <c r="Q41" s="285">
        <f t="shared" si="0"/>
        <v>0.26398852223816355</v>
      </c>
      <c r="R41" s="281">
        <f>SUM(R42:R49)</f>
        <v>1026</v>
      </c>
      <c r="S41" s="285">
        <f t="shared" si="18"/>
        <v>0.7360114777618364</v>
      </c>
      <c r="T41" s="281">
        <f>SUM(T42:T49)</f>
        <v>1</v>
      </c>
      <c r="U41" s="285">
        <f>IF(T41=0,"-",T41/(T41+V41))</f>
        <v>0.5</v>
      </c>
      <c r="V41" s="281">
        <f>SUM(V42:V49)</f>
        <v>1</v>
      </c>
      <c r="W41" s="285">
        <f>IF(V41=0,"-",V41/(V41+T41))</f>
        <v>0.5</v>
      </c>
    </row>
    <row r="42" spans="2:26">
      <c r="B42" s="299" t="s">
        <v>780</v>
      </c>
      <c r="C42" s="284">
        <f t="shared" si="21"/>
        <v>944</v>
      </c>
      <c r="D42" s="284">
        <f t="shared" ref="D42:D49" si="24">SUM(H42,L42,P42,T42)</f>
        <v>281</v>
      </c>
      <c r="E42" s="285">
        <f t="shared" ref="E42:E49" si="25">IF(D42=0,"-",D42/(D42+F42))</f>
        <v>0.29766949152542371</v>
      </c>
      <c r="F42" s="284">
        <f t="shared" ref="F42:F49" si="26">SUM(J42,N42,R42,V42)</f>
        <v>663</v>
      </c>
      <c r="G42" s="285">
        <f t="shared" si="22"/>
        <v>0.70233050847457623</v>
      </c>
      <c r="H42" s="284">
        <v>11</v>
      </c>
      <c r="I42" s="285">
        <f>IF(H42=0,"-",H42/(H42+J42))</f>
        <v>0.47826086956521741</v>
      </c>
      <c r="J42" s="284">
        <v>12</v>
      </c>
      <c r="K42" s="285">
        <f t="shared" si="23"/>
        <v>0.52173913043478259</v>
      </c>
      <c r="L42" s="284">
        <v>230</v>
      </c>
      <c r="M42" s="285">
        <f t="shared" si="16"/>
        <v>0.29487179487179488</v>
      </c>
      <c r="N42" s="284">
        <v>550</v>
      </c>
      <c r="O42" s="285">
        <f t="shared" si="17"/>
        <v>0.70512820512820518</v>
      </c>
      <c r="P42" s="284">
        <v>40</v>
      </c>
      <c r="Q42" s="285">
        <f t="shared" si="0"/>
        <v>0.28368794326241137</v>
      </c>
      <c r="R42" s="284">
        <v>101</v>
      </c>
      <c r="S42" s="285">
        <f t="shared" si="18"/>
        <v>0.71631205673758869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99" t="s">
        <v>781</v>
      </c>
      <c r="C43" s="284">
        <f t="shared" si="21"/>
        <v>2236</v>
      </c>
      <c r="D43" s="284">
        <f t="shared" si="24"/>
        <v>566</v>
      </c>
      <c r="E43" s="285">
        <f t="shared" si="25"/>
        <v>0.25313059033989266</v>
      </c>
      <c r="F43" s="284">
        <f t="shared" si="26"/>
        <v>1670</v>
      </c>
      <c r="G43" s="285">
        <f t="shared" si="22"/>
        <v>0.74686940966010729</v>
      </c>
      <c r="H43" s="284">
        <v>38</v>
      </c>
      <c r="I43" s="285">
        <f t="shared" ref="I43:I49" si="27">IF(H43=0,"-",H43/(H43+J43))</f>
        <v>0.30158730158730157</v>
      </c>
      <c r="J43" s="284">
        <v>88</v>
      </c>
      <c r="K43" s="285">
        <f t="shared" si="23"/>
        <v>0.69841269841269837</v>
      </c>
      <c r="L43" s="284">
        <v>398</v>
      </c>
      <c r="M43" s="285">
        <f t="shared" si="16"/>
        <v>0.23370522607163829</v>
      </c>
      <c r="N43" s="284">
        <v>1305</v>
      </c>
      <c r="O43" s="285">
        <f t="shared" si="17"/>
        <v>0.76629477392836176</v>
      </c>
      <c r="P43" s="284">
        <v>129</v>
      </c>
      <c r="Q43" s="285">
        <f t="shared" si="0"/>
        <v>0.31851851851851853</v>
      </c>
      <c r="R43" s="284">
        <v>276</v>
      </c>
      <c r="S43" s="285">
        <f t="shared" si="18"/>
        <v>0.68148148148148147</v>
      </c>
      <c r="T43" s="284">
        <v>1</v>
      </c>
      <c r="U43" s="285">
        <f t="shared" si="19"/>
        <v>0.5</v>
      </c>
      <c r="V43" s="284">
        <v>1</v>
      </c>
      <c r="W43" s="285">
        <f t="shared" si="20"/>
        <v>0.5</v>
      </c>
    </row>
    <row r="44" spans="2:26">
      <c r="B44" s="299" t="s">
        <v>782</v>
      </c>
      <c r="C44" s="284">
        <f t="shared" si="21"/>
        <v>681</v>
      </c>
      <c r="D44" s="284">
        <f t="shared" si="24"/>
        <v>174</v>
      </c>
      <c r="E44" s="285">
        <f t="shared" si="25"/>
        <v>0.25550660792951541</v>
      </c>
      <c r="F44" s="284">
        <f t="shared" si="26"/>
        <v>507</v>
      </c>
      <c r="G44" s="285">
        <f t="shared" si="22"/>
        <v>0.74449339207048459</v>
      </c>
      <c r="H44" s="284">
        <v>6</v>
      </c>
      <c r="I44" s="285">
        <f t="shared" si="27"/>
        <v>0.6</v>
      </c>
      <c r="J44" s="284">
        <v>4</v>
      </c>
      <c r="K44" s="285">
        <f t="shared" si="23"/>
        <v>0.4</v>
      </c>
      <c r="L44" s="284">
        <v>140</v>
      </c>
      <c r="M44" s="285">
        <f t="shared" si="16"/>
        <v>0.25547445255474455</v>
      </c>
      <c r="N44" s="284">
        <v>408</v>
      </c>
      <c r="O44" s="285">
        <f t="shared" si="17"/>
        <v>0.74452554744525545</v>
      </c>
      <c r="P44" s="284">
        <v>28</v>
      </c>
      <c r="Q44" s="285">
        <f t="shared" si="0"/>
        <v>0.22764227642276422</v>
      </c>
      <c r="R44" s="284">
        <v>95</v>
      </c>
      <c r="S44" s="285">
        <f t="shared" si="18"/>
        <v>0.77235772357723576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99" t="s">
        <v>783</v>
      </c>
      <c r="C45" s="284">
        <f t="shared" si="21"/>
        <v>900</v>
      </c>
      <c r="D45" s="284">
        <f t="shared" si="24"/>
        <v>236</v>
      </c>
      <c r="E45" s="285">
        <f t="shared" si="25"/>
        <v>0.26222222222222225</v>
      </c>
      <c r="F45" s="284">
        <f t="shared" si="26"/>
        <v>664</v>
      </c>
      <c r="G45" s="285">
        <f t="shared" si="22"/>
        <v>0.73777777777777775</v>
      </c>
      <c r="H45" s="284">
        <v>7</v>
      </c>
      <c r="I45" s="285">
        <f t="shared" si="27"/>
        <v>0.3888888888888889</v>
      </c>
      <c r="J45" s="284">
        <v>11</v>
      </c>
      <c r="K45" s="285">
        <f t="shared" si="23"/>
        <v>0.61111111111111116</v>
      </c>
      <c r="L45" s="284">
        <v>209</v>
      </c>
      <c r="M45" s="285">
        <f t="shared" si="16"/>
        <v>0.27107652399481191</v>
      </c>
      <c r="N45" s="284">
        <v>562</v>
      </c>
      <c r="O45" s="285">
        <f t="shared" si="17"/>
        <v>0.72892347600518803</v>
      </c>
      <c r="P45" s="284">
        <v>20</v>
      </c>
      <c r="Q45" s="285">
        <f t="shared" si="0"/>
        <v>0.18018018018018017</v>
      </c>
      <c r="R45" s="284">
        <v>91</v>
      </c>
      <c r="S45" s="285">
        <f t="shared" si="18"/>
        <v>0.81981981981981977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99" t="s">
        <v>784</v>
      </c>
      <c r="C46" s="284">
        <f t="shared" si="21"/>
        <v>650</v>
      </c>
      <c r="D46" s="284">
        <f t="shared" si="24"/>
        <v>190</v>
      </c>
      <c r="E46" s="285">
        <f t="shared" si="25"/>
        <v>0.29230769230769232</v>
      </c>
      <c r="F46" s="284">
        <f t="shared" si="26"/>
        <v>460</v>
      </c>
      <c r="G46" s="285">
        <f t="shared" si="22"/>
        <v>0.70769230769230773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166</v>
      </c>
      <c r="M46" s="285">
        <f t="shared" si="16"/>
        <v>0.30855018587360594</v>
      </c>
      <c r="N46" s="284">
        <v>372</v>
      </c>
      <c r="O46" s="285">
        <f t="shared" si="17"/>
        <v>0.69144981412639406</v>
      </c>
      <c r="P46" s="284">
        <v>19</v>
      </c>
      <c r="Q46" s="285">
        <f t="shared" si="0"/>
        <v>0.19</v>
      </c>
      <c r="R46" s="284">
        <v>81</v>
      </c>
      <c r="S46" s="285">
        <f t="shared" si="18"/>
        <v>0.81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99" t="s">
        <v>785</v>
      </c>
      <c r="C47" s="284">
        <f t="shared" si="21"/>
        <v>1215</v>
      </c>
      <c r="D47" s="284">
        <f t="shared" si="24"/>
        <v>347</v>
      </c>
      <c r="E47" s="285">
        <f t="shared" si="25"/>
        <v>0.28559670781893004</v>
      </c>
      <c r="F47" s="284">
        <f t="shared" si="26"/>
        <v>868</v>
      </c>
      <c r="G47" s="285">
        <f t="shared" si="22"/>
        <v>0.7144032921810699</v>
      </c>
      <c r="H47" s="284">
        <v>12</v>
      </c>
      <c r="I47" s="285">
        <f t="shared" si="27"/>
        <v>0.4</v>
      </c>
      <c r="J47" s="284">
        <v>18</v>
      </c>
      <c r="K47" s="285">
        <f t="shared" si="23"/>
        <v>0.6</v>
      </c>
      <c r="L47" s="284">
        <v>296</v>
      </c>
      <c r="M47" s="285">
        <f t="shared" si="16"/>
        <v>0.2971887550200803</v>
      </c>
      <c r="N47" s="284">
        <v>700</v>
      </c>
      <c r="O47" s="285">
        <f t="shared" si="17"/>
        <v>0.70281124497991965</v>
      </c>
      <c r="P47" s="284">
        <v>39</v>
      </c>
      <c r="Q47" s="285">
        <f t="shared" si="0"/>
        <v>0.20634920634920634</v>
      </c>
      <c r="R47" s="284">
        <v>150</v>
      </c>
      <c r="S47" s="285">
        <f t="shared" si="18"/>
        <v>0.79365079365079361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99" t="s">
        <v>786</v>
      </c>
      <c r="C48" s="284">
        <f t="shared" si="21"/>
        <v>2507</v>
      </c>
      <c r="D48" s="284">
        <f t="shared" si="24"/>
        <v>826</v>
      </c>
      <c r="E48" s="285">
        <f t="shared" si="25"/>
        <v>0.32947746310331072</v>
      </c>
      <c r="F48" s="284">
        <f t="shared" si="26"/>
        <v>1681</v>
      </c>
      <c r="G48" s="285">
        <f t="shared" si="22"/>
        <v>0.67052253689668928</v>
      </c>
      <c r="H48" s="284">
        <v>30</v>
      </c>
      <c r="I48" s="285">
        <f t="shared" si="27"/>
        <v>0.47619047619047616</v>
      </c>
      <c r="J48" s="284">
        <v>33</v>
      </c>
      <c r="K48" s="285">
        <f t="shared" si="23"/>
        <v>0.52380952380952384</v>
      </c>
      <c r="L48" s="284">
        <v>704</v>
      </c>
      <c r="M48" s="285">
        <f t="shared" si="16"/>
        <v>0.33082706766917291</v>
      </c>
      <c r="N48" s="284">
        <v>1424</v>
      </c>
      <c r="O48" s="285">
        <f t="shared" si="17"/>
        <v>0.66917293233082709</v>
      </c>
      <c r="P48" s="284">
        <v>92</v>
      </c>
      <c r="Q48" s="285">
        <f t="shared" si="0"/>
        <v>0.29113924050632911</v>
      </c>
      <c r="R48" s="284">
        <v>224</v>
      </c>
      <c r="S48" s="285">
        <f t="shared" si="18"/>
        <v>0.70886075949367089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00" t="s">
        <v>787</v>
      </c>
      <c r="C49" s="287">
        <f t="shared" si="21"/>
        <v>73</v>
      </c>
      <c r="D49" s="287">
        <f t="shared" si="24"/>
        <v>28</v>
      </c>
      <c r="E49" s="288">
        <f t="shared" si="25"/>
        <v>0.38356164383561642</v>
      </c>
      <c r="F49" s="287">
        <f t="shared" si="26"/>
        <v>45</v>
      </c>
      <c r="G49" s="288">
        <f t="shared" si="22"/>
        <v>0.61643835616438358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25</v>
      </c>
      <c r="M49" s="288">
        <f t="shared" si="16"/>
        <v>0.41666666666666669</v>
      </c>
      <c r="N49" s="287">
        <v>35</v>
      </c>
      <c r="O49" s="288">
        <f t="shared" si="17"/>
        <v>0.58333333333333337</v>
      </c>
      <c r="P49" s="287">
        <v>1</v>
      </c>
      <c r="Q49" s="288">
        <f t="shared" si="0"/>
        <v>0.1111111111111111</v>
      </c>
      <c r="R49" s="287">
        <v>8</v>
      </c>
      <c r="S49" s="288">
        <f t="shared" si="18"/>
        <v>0.88888888888888884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61" t="s">
        <v>803</v>
      </c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</row>
    <row r="51" spans="2:23">
      <c r="B51" s="308" t="s">
        <v>804</v>
      </c>
    </row>
    <row r="52" spans="2:23">
      <c r="B52" s="308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34803-2313-4005-A4D0-07DE8CE03CE0}">
  <sheetPr>
    <pageSetUpPr fitToPage="1"/>
  </sheetPr>
  <dimension ref="A1:Z52"/>
  <sheetViews>
    <sheetView zoomScale="70" zoomScaleNormal="70" workbookViewId="0">
      <selection activeCell="B1" sqref="B1:W1"/>
    </sheetView>
  </sheetViews>
  <sheetFormatPr defaultRowHeight="16.2"/>
  <cols>
    <col min="1" max="1" width="8.33203125" style="301" customWidth="1"/>
    <col min="2" max="2" width="29.77734375" style="301" customWidth="1"/>
    <col min="3" max="23" width="9.88671875" style="302" customWidth="1"/>
    <col min="24" max="24" width="10.33203125" style="302" customWidth="1"/>
    <col min="25" max="25" width="9.88671875" style="302" customWidth="1"/>
    <col min="26" max="26" width="10.21875" style="302" customWidth="1"/>
    <col min="27" max="256" width="9" style="301"/>
    <col min="257" max="257" width="8.33203125" style="301" customWidth="1"/>
    <col min="258" max="258" width="29.77734375" style="301" customWidth="1"/>
    <col min="259" max="279" width="9.88671875" style="301" customWidth="1"/>
    <col min="280" max="280" width="10.33203125" style="301" customWidth="1"/>
    <col min="281" max="281" width="9.88671875" style="301" customWidth="1"/>
    <col min="282" max="282" width="10.21875" style="301" customWidth="1"/>
    <col min="283" max="512" width="9" style="301"/>
    <col min="513" max="513" width="8.33203125" style="301" customWidth="1"/>
    <col min="514" max="514" width="29.77734375" style="301" customWidth="1"/>
    <col min="515" max="535" width="9.88671875" style="301" customWidth="1"/>
    <col min="536" max="536" width="10.33203125" style="301" customWidth="1"/>
    <col min="537" max="537" width="9.88671875" style="301" customWidth="1"/>
    <col min="538" max="538" width="10.21875" style="301" customWidth="1"/>
    <col min="539" max="768" width="9" style="301"/>
    <col min="769" max="769" width="8.33203125" style="301" customWidth="1"/>
    <col min="770" max="770" width="29.77734375" style="301" customWidth="1"/>
    <col min="771" max="791" width="9.88671875" style="301" customWidth="1"/>
    <col min="792" max="792" width="10.33203125" style="301" customWidth="1"/>
    <col min="793" max="793" width="9.88671875" style="301" customWidth="1"/>
    <col min="794" max="794" width="10.21875" style="301" customWidth="1"/>
    <col min="795" max="1024" width="9" style="301"/>
    <col min="1025" max="1025" width="8.33203125" style="301" customWidth="1"/>
    <col min="1026" max="1026" width="29.77734375" style="301" customWidth="1"/>
    <col min="1027" max="1047" width="9.88671875" style="301" customWidth="1"/>
    <col min="1048" max="1048" width="10.33203125" style="301" customWidth="1"/>
    <col min="1049" max="1049" width="9.88671875" style="301" customWidth="1"/>
    <col min="1050" max="1050" width="10.21875" style="301" customWidth="1"/>
    <col min="1051" max="1280" width="9" style="301"/>
    <col min="1281" max="1281" width="8.33203125" style="301" customWidth="1"/>
    <col min="1282" max="1282" width="29.77734375" style="301" customWidth="1"/>
    <col min="1283" max="1303" width="9.88671875" style="301" customWidth="1"/>
    <col min="1304" max="1304" width="10.33203125" style="301" customWidth="1"/>
    <col min="1305" max="1305" width="9.88671875" style="301" customWidth="1"/>
    <col min="1306" max="1306" width="10.21875" style="301" customWidth="1"/>
    <col min="1307" max="1536" width="9" style="301"/>
    <col min="1537" max="1537" width="8.33203125" style="301" customWidth="1"/>
    <col min="1538" max="1538" width="29.77734375" style="301" customWidth="1"/>
    <col min="1539" max="1559" width="9.88671875" style="301" customWidth="1"/>
    <col min="1560" max="1560" width="10.33203125" style="301" customWidth="1"/>
    <col min="1561" max="1561" width="9.88671875" style="301" customWidth="1"/>
    <col min="1562" max="1562" width="10.21875" style="301" customWidth="1"/>
    <col min="1563" max="1792" width="9" style="301"/>
    <col min="1793" max="1793" width="8.33203125" style="301" customWidth="1"/>
    <col min="1794" max="1794" width="29.77734375" style="301" customWidth="1"/>
    <col min="1795" max="1815" width="9.88671875" style="301" customWidth="1"/>
    <col min="1816" max="1816" width="10.33203125" style="301" customWidth="1"/>
    <col min="1817" max="1817" width="9.88671875" style="301" customWidth="1"/>
    <col min="1818" max="1818" width="10.21875" style="301" customWidth="1"/>
    <col min="1819" max="2048" width="9" style="301"/>
    <col min="2049" max="2049" width="8.33203125" style="301" customWidth="1"/>
    <col min="2050" max="2050" width="29.77734375" style="301" customWidth="1"/>
    <col min="2051" max="2071" width="9.88671875" style="301" customWidth="1"/>
    <col min="2072" max="2072" width="10.33203125" style="301" customWidth="1"/>
    <col min="2073" max="2073" width="9.88671875" style="301" customWidth="1"/>
    <col min="2074" max="2074" width="10.21875" style="301" customWidth="1"/>
    <col min="2075" max="2304" width="9" style="301"/>
    <col min="2305" max="2305" width="8.33203125" style="301" customWidth="1"/>
    <col min="2306" max="2306" width="29.77734375" style="301" customWidth="1"/>
    <col min="2307" max="2327" width="9.88671875" style="301" customWidth="1"/>
    <col min="2328" max="2328" width="10.33203125" style="301" customWidth="1"/>
    <col min="2329" max="2329" width="9.88671875" style="301" customWidth="1"/>
    <col min="2330" max="2330" width="10.21875" style="301" customWidth="1"/>
    <col min="2331" max="2560" width="9" style="301"/>
    <col min="2561" max="2561" width="8.33203125" style="301" customWidth="1"/>
    <col min="2562" max="2562" width="29.77734375" style="301" customWidth="1"/>
    <col min="2563" max="2583" width="9.88671875" style="301" customWidth="1"/>
    <col min="2584" max="2584" width="10.33203125" style="301" customWidth="1"/>
    <col min="2585" max="2585" width="9.88671875" style="301" customWidth="1"/>
    <col min="2586" max="2586" width="10.21875" style="301" customWidth="1"/>
    <col min="2587" max="2816" width="9" style="301"/>
    <col min="2817" max="2817" width="8.33203125" style="301" customWidth="1"/>
    <col min="2818" max="2818" width="29.77734375" style="301" customWidth="1"/>
    <col min="2819" max="2839" width="9.88671875" style="301" customWidth="1"/>
    <col min="2840" max="2840" width="10.33203125" style="301" customWidth="1"/>
    <col min="2841" max="2841" width="9.88671875" style="301" customWidth="1"/>
    <col min="2842" max="2842" width="10.21875" style="301" customWidth="1"/>
    <col min="2843" max="3072" width="9" style="301"/>
    <col min="3073" max="3073" width="8.33203125" style="301" customWidth="1"/>
    <col min="3074" max="3074" width="29.77734375" style="301" customWidth="1"/>
    <col min="3075" max="3095" width="9.88671875" style="301" customWidth="1"/>
    <col min="3096" max="3096" width="10.33203125" style="301" customWidth="1"/>
    <col min="3097" max="3097" width="9.88671875" style="301" customWidth="1"/>
    <col min="3098" max="3098" width="10.21875" style="301" customWidth="1"/>
    <col min="3099" max="3328" width="9" style="301"/>
    <col min="3329" max="3329" width="8.33203125" style="301" customWidth="1"/>
    <col min="3330" max="3330" width="29.77734375" style="301" customWidth="1"/>
    <col min="3331" max="3351" width="9.88671875" style="301" customWidth="1"/>
    <col min="3352" max="3352" width="10.33203125" style="301" customWidth="1"/>
    <col min="3353" max="3353" width="9.88671875" style="301" customWidth="1"/>
    <col min="3354" max="3354" width="10.21875" style="301" customWidth="1"/>
    <col min="3355" max="3584" width="9" style="301"/>
    <col min="3585" max="3585" width="8.33203125" style="301" customWidth="1"/>
    <col min="3586" max="3586" width="29.77734375" style="301" customWidth="1"/>
    <col min="3587" max="3607" width="9.88671875" style="301" customWidth="1"/>
    <col min="3608" max="3608" width="10.33203125" style="301" customWidth="1"/>
    <col min="3609" max="3609" width="9.88671875" style="301" customWidth="1"/>
    <col min="3610" max="3610" width="10.21875" style="301" customWidth="1"/>
    <col min="3611" max="3840" width="9" style="301"/>
    <col min="3841" max="3841" width="8.33203125" style="301" customWidth="1"/>
    <col min="3842" max="3842" width="29.77734375" style="301" customWidth="1"/>
    <col min="3843" max="3863" width="9.88671875" style="301" customWidth="1"/>
    <col min="3864" max="3864" width="10.33203125" style="301" customWidth="1"/>
    <col min="3865" max="3865" width="9.88671875" style="301" customWidth="1"/>
    <col min="3866" max="3866" width="10.21875" style="301" customWidth="1"/>
    <col min="3867" max="4096" width="9" style="301"/>
    <col min="4097" max="4097" width="8.33203125" style="301" customWidth="1"/>
    <col min="4098" max="4098" width="29.77734375" style="301" customWidth="1"/>
    <col min="4099" max="4119" width="9.88671875" style="301" customWidth="1"/>
    <col min="4120" max="4120" width="10.33203125" style="301" customWidth="1"/>
    <col min="4121" max="4121" width="9.88671875" style="301" customWidth="1"/>
    <col min="4122" max="4122" width="10.21875" style="301" customWidth="1"/>
    <col min="4123" max="4352" width="9" style="301"/>
    <col min="4353" max="4353" width="8.33203125" style="301" customWidth="1"/>
    <col min="4354" max="4354" width="29.77734375" style="301" customWidth="1"/>
    <col min="4355" max="4375" width="9.88671875" style="301" customWidth="1"/>
    <col min="4376" max="4376" width="10.33203125" style="301" customWidth="1"/>
    <col min="4377" max="4377" width="9.88671875" style="301" customWidth="1"/>
    <col min="4378" max="4378" width="10.21875" style="301" customWidth="1"/>
    <col min="4379" max="4608" width="9" style="301"/>
    <col min="4609" max="4609" width="8.33203125" style="301" customWidth="1"/>
    <col min="4610" max="4610" width="29.77734375" style="301" customWidth="1"/>
    <col min="4611" max="4631" width="9.88671875" style="301" customWidth="1"/>
    <col min="4632" max="4632" width="10.33203125" style="301" customWidth="1"/>
    <col min="4633" max="4633" width="9.88671875" style="301" customWidth="1"/>
    <col min="4634" max="4634" width="10.21875" style="301" customWidth="1"/>
    <col min="4635" max="4864" width="9" style="301"/>
    <col min="4865" max="4865" width="8.33203125" style="301" customWidth="1"/>
    <col min="4866" max="4866" width="29.77734375" style="301" customWidth="1"/>
    <col min="4867" max="4887" width="9.88671875" style="301" customWidth="1"/>
    <col min="4888" max="4888" width="10.33203125" style="301" customWidth="1"/>
    <col min="4889" max="4889" width="9.88671875" style="301" customWidth="1"/>
    <col min="4890" max="4890" width="10.21875" style="301" customWidth="1"/>
    <col min="4891" max="5120" width="9" style="301"/>
    <col min="5121" max="5121" width="8.33203125" style="301" customWidth="1"/>
    <col min="5122" max="5122" width="29.77734375" style="301" customWidth="1"/>
    <col min="5123" max="5143" width="9.88671875" style="301" customWidth="1"/>
    <col min="5144" max="5144" width="10.33203125" style="301" customWidth="1"/>
    <col min="5145" max="5145" width="9.88671875" style="301" customWidth="1"/>
    <col min="5146" max="5146" width="10.21875" style="301" customWidth="1"/>
    <col min="5147" max="5376" width="9" style="301"/>
    <col min="5377" max="5377" width="8.33203125" style="301" customWidth="1"/>
    <col min="5378" max="5378" width="29.77734375" style="301" customWidth="1"/>
    <col min="5379" max="5399" width="9.88671875" style="301" customWidth="1"/>
    <col min="5400" max="5400" width="10.33203125" style="301" customWidth="1"/>
    <col min="5401" max="5401" width="9.88671875" style="301" customWidth="1"/>
    <col min="5402" max="5402" width="10.21875" style="301" customWidth="1"/>
    <col min="5403" max="5632" width="9" style="301"/>
    <col min="5633" max="5633" width="8.33203125" style="301" customWidth="1"/>
    <col min="5634" max="5634" width="29.77734375" style="301" customWidth="1"/>
    <col min="5635" max="5655" width="9.88671875" style="301" customWidth="1"/>
    <col min="5656" max="5656" width="10.33203125" style="301" customWidth="1"/>
    <col min="5657" max="5657" width="9.88671875" style="301" customWidth="1"/>
    <col min="5658" max="5658" width="10.21875" style="301" customWidth="1"/>
    <col min="5659" max="5888" width="9" style="301"/>
    <col min="5889" max="5889" width="8.33203125" style="301" customWidth="1"/>
    <col min="5890" max="5890" width="29.77734375" style="301" customWidth="1"/>
    <col min="5891" max="5911" width="9.88671875" style="301" customWidth="1"/>
    <col min="5912" max="5912" width="10.33203125" style="301" customWidth="1"/>
    <col min="5913" max="5913" width="9.88671875" style="301" customWidth="1"/>
    <col min="5914" max="5914" width="10.21875" style="301" customWidth="1"/>
    <col min="5915" max="6144" width="9" style="301"/>
    <col min="6145" max="6145" width="8.33203125" style="301" customWidth="1"/>
    <col min="6146" max="6146" width="29.77734375" style="301" customWidth="1"/>
    <col min="6147" max="6167" width="9.88671875" style="301" customWidth="1"/>
    <col min="6168" max="6168" width="10.33203125" style="301" customWidth="1"/>
    <col min="6169" max="6169" width="9.88671875" style="301" customWidth="1"/>
    <col min="6170" max="6170" width="10.21875" style="301" customWidth="1"/>
    <col min="6171" max="6400" width="9" style="301"/>
    <col min="6401" max="6401" width="8.33203125" style="301" customWidth="1"/>
    <col min="6402" max="6402" width="29.77734375" style="301" customWidth="1"/>
    <col min="6403" max="6423" width="9.88671875" style="301" customWidth="1"/>
    <col min="6424" max="6424" width="10.33203125" style="301" customWidth="1"/>
    <col min="6425" max="6425" width="9.88671875" style="301" customWidth="1"/>
    <col min="6426" max="6426" width="10.21875" style="301" customWidth="1"/>
    <col min="6427" max="6656" width="9" style="301"/>
    <col min="6657" max="6657" width="8.33203125" style="301" customWidth="1"/>
    <col min="6658" max="6658" width="29.77734375" style="301" customWidth="1"/>
    <col min="6659" max="6679" width="9.88671875" style="301" customWidth="1"/>
    <col min="6680" max="6680" width="10.33203125" style="301" customWidth="1"/>
    <col min="6681" max="6681" width="9.88671875" style="301" customWidth="1"/>
    <col min="6682" max="6682" width="10.21875" style="301" customWidth="1"/>
    <col min="6683" max="6912" width="9" style="301"/>
    <col min="6913" max="6913" width="8.33203125" style="301" customWidth="1"/>
    <col min="6914" max="6914" width="29.77734375" style="301" customWidth="1"/>
    <col min="6915" max="6935" width="9.88671875" style="301" customWidth="1"/>
    <col min="6936" max="6936" width="10.33203125" style="301" customWidth="1"/>
    <col min="6937" max="6937" width="9.88671875" style="301" customWidth="1"/>
    <col min="6938" max="6938" width="10.21875" style="301" customWidth="1"/>
    <col min="6939" max="7168" width="9" style="301"/>
    <col min="7169" max="7169" width="8.33203125" style="301" customWidth="1"/>
    <col min="7170" max="7170" width="29.77734375" style="301" customWidth="1"/>
    <col min="7171" max="7191" width="9.88671875" style="301" customWidth="1"/>
    <col min="7192" max="7192" width="10.33203125" style="301" customWidth="1"/>
    <col min="7193" max="7193" width="9.88671875" style="301" customWidth="1"/>
    <col min="7194" max="7194" width="10.21875" style="301" customWidth="1"/>
    <col min="7195" max="7424" width="9" style="301"/>
    <col min="7425" max="7425" width="8.33203125" style="301" customWidth="1"/>
    <col min="7426" max="7426" width="29.77734375" style="301" customWidth="1"/>
    <col min="7427" max="7447" width="9.88671875" style="301" customWidth="1"/>
    <col min="7448" max="7448" width="10.33203125" style="301" customWidth="1"/>
    <col min="7449" max="7449" width="9.88671875" style="301" customWidth="1"/>
    <col min="7450" max="7450" width="10.21875" style="301" customWidth="1"/>
    <col min="7451" max="7680" width="9" style="301"/>
    <col min="7681" max="7681" width="8.33203125" style="301" customWidth="1"/>
    <col min="7682" max="7682" width="29.77734375" style="301" customWidth="1"/>
    <col min="7683" max="7703" width="9.88671875" style="301" customWidth="1"/>
    <col min="7704" max="7704" width="10.33203125" style="301" customWidth="1"/>
    <col min="7705" max="7705" width="9.88671875" style="301" customWidth="1"/>
    <col min="7706" max="7706" width="10.21875" style="301" customWidth="1"/>
    <col min="7707" max="7936" width="9" style="301"/>
    <col min="7937" max="7937" width="8.33203125" style="301" customWidth="1"/>
    <col min="7938" max="7938" width="29.77734375" style="301" customWidth="1"/>
    <col min="7939" max="7959" width="9.88671875" style="301" customWidth="1"/>
    <col min="7960" max="7960" width="10.33203125" style="301" customWidth="1"/>
    <col min="7961" max="7961" width="9.88671875" style="301" customWidth="1"/>
    <col min="7962" max="7962" width="10.21875" style="301" customWidth="1"/>
    <col min="7963" max="8192" width="9" style="301"/>
    <col min="8193" max="8193" width="8.33203125" style="301" customWidth="1"/>
    <col min="8194" max="8194" width="29.77734375" style="301" customWidth="1"/>
    <col min="8195" max="8215" width="9.88671875" style="301" customWidth="1"/>
    <col min="8216" max="8216" width="10.33203125" style="301" customWidth="1"/>
    <col min="8217" max="8217" width="9.88671875" style="301" customWidth="1"/>
    <col min="8218" max="8218" width="10.21875" style="301" customWidth="1"/>
    <col min="8219" max="8448" width="9" style="301"/>
    <col min="8449" max="8449" width="8.33203125" style="301" customWidth="1"/>
    <col min="8450" max="8450" width="29.77734375" style="301" customWidth="1"/>
    <col min="8451" max="8471" width="9.88671875" style="301" customWidth="1"/>
    <col min="8472" max="8472" width="10.33203125" style="301" customWidth="1"/>
    <col min="8473" max="8473" width="9.88671875" style="301" customWidth="1"/>
    <col min="8474" max="8474" width="10.21875" style="301" customWidth="1"/>
    <col min="8475" max="8704" width="9" style="301"/>
    <col min="8705" max="8705" width="8.33203125" style="301" customWidth="1"/>
    <col min="8706" max="8706" width="29.77734375" style="301" customWidth="1"/>
    <col min="8707" max="8727" width="9.88671875" style="301" customWidth="1"/>
    <col min="8728" max="8728" width="10.33203125" style="301" customWidth="1"/>
    <col min="8729" max="8729" width="9.88671875" style="301" customWidth="1"/>
    <col min="8730" max="8730" width="10.21875" style="301" customWidth="1"/>
    <col min="8731" max="8960" width="9" style="301"/>
    <col min="8961" max="8961" width="8.33203125" style="301" customWidth="1"/>
    <col min="8962" max="8962" width="29.77734375" style="301" customWidth="1"/>
    <col min="8963" max="8983" width="9.88671875" style="301" customWidth="1"/>
    <col min="8984" max="8984" width="10.33203125" style="301" customWidth="1"/>
    <col min="8985" max="8985" width="9.88671875" style="301" customWidth="1"/>
    <col min="8986" max="8986" width="10.21875" style="301" customWidth="1"/>
    <col min="8987" max="9216" width="9" style="301"/>
    <col min="9217" max="9217" width="8.33203125" style="301" customWidth="1"/>
    <col min="9218" max="9218" width="29.77734375" style="301" customWidth="1"/>
    <col min="9219" max="9239" width="9.88671875" style="301" customWidth="1"/>
    <col min="9240" max="9240" width="10.33203125" style="301" customWidth="1"/>
    <col min="9241" max="9241" width="9.88671875" style="301" customWidth="1"/>
    <col min="9242" max="9242" width="10.21875" style="301" customWidth="1"/>
    <col min="9243" max="9472" width="9" style="301"/>
    <col min="9473" max="9473" width="8.33203125" style="301" customWidth="1"/>
    <col min="9474" max="9474" width="29.77734375" style="301" customWidth="1"/>
    <col min="9475" max="9495" width="9.88671875" style="301" customWidth="1"/>
    <col min="9496" max="9496" width="10.33203125" style="301" customWidth="1"/>
    <col min="9497" max="9497" width="9.88671875" style="301" customWidth="1"/>
    <col min="9498" max="9498" width="10.21875" style="301" customWidth="1"/>
    <col min="9499" max="9728" width="9" style="301"/>
    <col min="9729" max="9729" width="8.33203125" style="301" customWidth="1"/>
    <col min="9730" max="9730" width="29.77734375" style="301" customWidth="1"/>
    <col min="9731" max="9751" width="9.88671875" style="301" customWidth="1"/>
    <col min="9752" max="9752" width="10.33203125" style="301" customWidth="1"/>
    <col min="9753" max="9753" width="9.88671875" style="301" customWidth="1"/>
    <col min="9754" max="9754" width="10.21875" style="301" customWidth="1"/>
    <col min="9755" max="9984" width="9" style="301"/>
    <col min="9985" max="9985" width="8.33203125" style="301" customWidth="1"/>
    <col min="9986" max="9986" width="29.77734375" style="301" customWidth="1"/>
    <col min="9987" max="10007" width="9.88671875" style="301" customWidth="1"/>
    <col min="10008" max="10008" width="10.33203125" style="301" customWidth="1"/>
    <col min="10009" max="10009" width="9.88671875" style="301" customWidth="1"/>
    <col min="10010" max="10010" width="10.21875" style="301" customWidth="1"/>
    <col min="10011" max="10240" width="9" style="301"/>
    <col min="10241" max="10241" width="8.33203125" style="301" customWidth="1"/>
    <col min="10242" max="10242" width="29.77734375" style="301" customWidth="1"/>
    <col min="10243" max="10263" width="9.88671875" style="301" customWidth="1"/>
    <col min="10264" max="10264" width="10.33203125" style="301" customWidth="1"/>
    <col min="10265" max="10265" width="9.88671875" style="301" customWidth="1"/>
    <col min="10266" max="10266" width="10.21875" style="301" customWidth="1"/>
    <col min="10267" max="10496" width="9" style="301"/>
    <col min="10497" max="10497" width="8.33203125" style="301" customWidth="1"/>
    <col min="10498" max="10498" width="29.77734375" style="301" customWidth="1"/>
    <col min="10499" max="10519" width="9.88671875" style="301" customWidth="1"/>
    <col min="10520" max="10520" width="10.33203125" style="301" customWidth="1"/>
    <col min="10521" max="10521" width="9.88671875" style="301" customWidth="1"/>
    <col min="10522" max="10522" width="10.21875" style="301" customWidth="1"/>
    <col min="10523" max="10752" width="9" style="301"/>
    <col min="10753" max="10753" width="8.33203125" style="301" customWidth="1"/>
    <col min="10754" max="10754" width="29.77734375" style="301" customWidth="1"/>
    <col min="10755" max="10775" width="9.88671875" style="301" customWidth="1"/>
    <col min="10776" max="10776" width="10.33203125" style="301" customWidth="1"/>
    <col min="10777" max="10777" width="9.88671875" style="301" customWidth="1"/>
    <col min="10778" max="10778" width="10.21875" style="301" customWidth="1"/>
    <col min="10779" max="11008" width="9" style="301"/>
    <col min="11009" max="11009" width="8.33203125" style="301" customWidth="1"/>
    <col min="11010" max="11010" width="29.77734375" style="301" customWidth="1"/>
    <col min="11011" max="11031" width="9.88671875" style="301" customWidth="1"/>
    <col min="11032" max="11032" width="10.33203125" style="301" customWidth="1"/>
    <col min="11033" max="11033" width="9.88671875" style="301" customWidth="1"/>
    <col min="11034" max="11034" width="10.21875" style="301" customWidth="1"/>
    <col min="11035" max="11264" width="9" style="301"/>
    <col min="11265" max="11265" width="8.33203125" style="301" customWidth="1"/>
    <col min="11266" max="11266" width="29.77734375" style="301" customWidth="1"/>
    <col min="11267" max="11287" width="9.88671875" style="301" customWidth="1"/>
    <col min="11288" max="11288" width="10.33203125" style="301" customWidth="1"/>
    <col min="11289" max="11289" width="9.88671875" style="301" customWidth="1"/>
    <col min="11290" max="11290" width="10.21875" style="301" customWidth="1"/>
    <col min="11291" max="11520" width="9" style="301"/>
    <col min="11521" max="11521" width="8.33203125" style="301" customWidth="1"/>
    <col min="11522" max="11522" width="29.77734375" style="301" customWidth="1"/>
    <col min="11523" max="11543" width="9.88671875" style="301" customWidth="1"/>
    <col min="11544" max="11544" width="10.33203125" style="301" customWidth="1"/>
    <col min="11545" max="11545" width="9.88671875" style="301" customWidth="1"/>
    <col min="11546" max="11546" width="10.21875" style="301" customWidth="1"/>
    <col min="11547" max="11776" width="9" style="301"/>
    <col min="11777" max="11777" width="8.33203125" style="301" customWidth="1"/>
    <col min="11778" max="11778" width="29.77734375" style="301" customWidth="1"/>
    <col min="11779" max="11799" width="9.88671875" style="301" customWidth="1"/>
    <col min="11800" max="11800" width="10.33203125" style="301" customWidth="1"/>
    <col min="11801" max="11801" width="9.88671875" style="301" customWidth="1"/>
    <col min="11802" max="11802" width="10.21875" style="301" customWidth="1"/>
    <col min="11803" max="12032" width="9" style="301"/>
    <col min="12033" max="12033" width="8.33203125" style="301" customWidth="1"/>
    <col min="12034" max="12034" width="29.77734375" style="301" customWidth="1"/>
    <col min="12035" max="12055" width="9.88671875" style="301" customWidth="1"/>
    <col min="12056" max="12056" width="10.33203125" style="301" customWidth="1"/>
    <col min="12057" max="12057" width="9.88671875" style="301" customWidth="1"/>
    <col min="12058" max="12058" width="10.21875" style="301" customWidth="1"/>
    <col min="12059" max="12288" width="9" style="301"/>
    <col min="12289" max="12289" width="8.33203125" style="301" customWidth="1"/>
    <col min="12290" max="12290" width="29.77734375" style="301" customWidth="1"/>
    <col min="12291" max="12311" width="9.88671875" style="301" customWidth="1"/>
    <col min="12312" max="12312" width="10.33203125" style="301" customWidth="1"/>
    <col min="12313" max="12313" width="9.88671875" style="301" customWidth="1"/>
    <col min="12314" max="12314" width="10.21875" style="301" customWidth="1"/>
    <col min="12315" max="12544" width="9" style="301"/>
    <col min="12545" max="12545" width="8.33203125" style="301" customWidth="1"/>
    <col min="12546" max="12546" width="29.77734375" style="301" customWidth="1"/>
    <col min="12547" max="12567" width="9.88671875" style="301" customWidth="1"/>
    <col min="12568" max="12568" width="10.33203125" style="301" customWidth="1"/>
    <col min="12569" max="12569" width="9.88671875" style="301" customWidth="1"/>
    <col min="12570" max="12570" width="10.21875" style="301" customWidth="1"/>
    <col min="12571" max="12800" width="9" style="301"/>
    <col min="12801" max="12801" width="8.33203125" style="301" customWidth="1"/>
    <col min="12802" max="12802" width="29.77734375" style="301" customWidth="1"/>
    <col min="12803" max="12823" width="9.88671875" style="301" customWidth="1"/>
    <col min="12824" max="12824" width="10.33203125" style="301" customWidth="1"/>
    <col min="12825" max="12825" width="9.88671875" style="301" customWidth="1"/>
    <col min="12826" max="12826" width="10.21875" style="301" customWidth="1"/>
    <col min="12827" max="13056" width="9" style="301"/>
    <col min="13057" max="13057" width="8.33203125" style="301" customWidth="1"/>
    <col min="13058" max="13058" width="29.77734375" style="301" customWidth="1"/>
    <col min="13059" max="13079" width="9.88671875" style="301" customWidth="1"/>
    <col min="13080" max="13080" width="10.33203125" style="301" customWidth="1"/>
    <col min="13081" max="13081" width="9.88671875" style="301" customWidth="1"/>
    <col min="13082" max="13082" width="10.21875" style="301" customWidth="1"/>
    <col min="13083" max="13312" width="9" style="301"/>
    <col min="13313" max="13313" width="8.33203125" style="301" customWidth="1"/>
    <col min="13314" max="13314" width="29.77734375" style="301" customWidth="1"/>
    <col min="13315" max="13335" width="9.88671875" style="301" customWidth="1"/>
    <col min="13336" max="13336" width="10.33203125" style="301" customWidth="1"/>
    <col min="13337" max="13337" width="9.88671875" style="301" customWidth="1"/>
    <col min="13338" max="13338" width="10.21875" style="301" customWidth="1"/>
    <col min="13339" max="13568" width="9" style="301"/>
    <col min="13569" max="13569" width="8.33203125" style="301" customWidth="1"/>
    <col min="13570" max="13570" width="29.77734375" style="301" customWidth="1"/>
    <col min="13571" max="13591" width="9.88671875" style="301" customWidth="1"/>
    <col min="13592" max="13592" width="10.33203125" style="301" customWidth="1"/>
    <col min="13593" max="13593" width="9.88671875" style="301" customWidth="1"/>
    <col min="13594" max="13594" width="10.21875" style="301" customWidth="1"/>
    <col min="13595" max="13824" width="9" style="301"/>
    <col min="13825" max="13825" width="8.33203125" style="301" customWidth="1"/>
    <col min="13826" max="13826" width="29.77734375" style="301" customWidth="1"/>
    <col min="13827" max="13847" width="9.88671875" style="301" customWidth="1"/>
    <col min="13848" max="13848" width="10.33203125" style="301" customWidth="1"/>
    <col min="13849" max="13849" width="9.88671875" style="301" customWidth="1"/>
    <col min="13850" max="13850" width="10.21875" style="301" customWidth="1"/>
    <col min="13851" max="14080" width="9" style="301"/>
    <col min="14081" max="14081" width="8.33203125" style="301" customWidth="1"/>
    <col min="14082" max="14082" width="29.77734375" style="301" customWidth="1"/>
    <col min="14083" max="14103" width="9.88671875" style="301" customWidth="1"/>
    <col min="14104" max="14104" width="10.33203125" style="301" customWidth="1"/>
    <col min="14105" max="14105" width="9.88671875" style="301" customWidth="1"/>
    <col min="14106" max="14106" width="10.21875" style="301" customWidth="1"/>
    <col min="14107" max="14336" width="9" style="301"/>
    <col min="14337" max="14337" width="8.33203125" style="301" customWidth="1"/>
    <col min="14338" max="14338" width="29.77734375" style="301" customWidth="1"/>
    <col min="14339" max="14359" width="9.88671875" style="301" customWidth="1"/>
    <col min="14360" max="14360" width="10.33203125" style="301" customWidth="1"/>
    <col min="14361" max="14361" width="9.88671875" style="301" customWidth="1"/>
    <col min="14362" max="14362" width="10.21875" style="301" customWidth="1"/>
    <col min="14363" max="14592" width="9" style="301"/>
    <col min="14593" max="14593" width="8.33203125" style="301" customWidth="1"/>
    <col min="14594" max="14594" width="29.77734375" style="301" customWidth="1"/>
    <col min="14595" max="14615" width="9.88671875" style="301" customWidth="1"/>
    <col min="14616" max="14616" width="10.33203125" style="301" customWidth="1"/>
    <col min="14617" max="14617" width="9.88671875" style="301" customWidth="1"/>
    <col min="14618" max="14618" width="10.21875" style="301" customWidth="1"/>
    <col min="14619" max="14848" width="9" style="301"/>
    <col min="14849" max="14849" width="8.33203125" style="301" customWidth="1"/>
    <col min="14850" max="14850" width="29.77734375" style="301" customWidth="1"/>
    <col min="14851" max="14871" width="9.88671875" style="301" customWidth="1"/>
    <col min="14872" max="14872" width="10.33203125" style="301" customWidth="1"/>
    <col min="14873" max="14873" width="9.88671875" style="301" customWidth="1"/>
    <col min="14874" max="14874" width="10.21875" style="301" customWidth="1"/>
    <col min="14875" max="15104" width="9" style="301"/>
    <col min="15105" max="15105" width="8.33203125" style="301" customWidth="1"/>
    <col min="15106" max="15106" width="29.77734375" style="301" customWidth="1"/>
    <col min="15107" max="15127" width="9.88671875" style="301" customWidth="1"/>
    <col min="15128" max="15128" width="10.33203125" style="301" customWidth="1"/>
    <col min="15129" max="15129" width="9.88671875" style="301" customWidth="1"/>
    <col min="15130" max="15130" width="10.21875" style="301" customWidth="1"/>
    <col min="15131" max="15360" width="9" style="301"/>
    <col min="15361" max="15361" width="8.33203125" style="301" customWidth="1"/>
    <col min="15362" max="15362" width="29.77734375" style="301" customWidth="1"/>
    <col min="15363" max="15383" width="9.88671875" style="301" customWidth="1"/>
    <col min="15384" max="15384" width="10.33203125" style="301" customWidth="1"/>
    <col min="15385" max="15385" width="9.88671875" style="301" customWidth="1"/>
    <col min="15386" max="15386" width="10.21875" style="301" customWidth="1"/>
    <col min="15387" max="15616" width="9" style="301"/>
    <col min="15617" max="15617" width="8.33203125" style="301" customWidth="1"/>
    <col min="15618" max="15618" width="29.77734375" style="301" customWidth="1"/>
    <col min="15619" max="15639" width="9.88671875" style="301" customWidth="1"/>
    <col min="15640" max="15640" width="10.33203125" style="301" customWidth="1"/>
    <col min="15641" max="15641" width="9.88671875" style="301" customWidth="1"/>
    <col min="15642" max="15642" width="10.21875" style="301" customWidth="1"/>
    <col min="15643" max="15872" width="9" style="301"/>
    <col min="15873" max="15873" width="8.33203125" style="301" customWidth="1"/>
    <col min="15874" max="15874" width="29.77734375" style="301" customWidth="1"/>
    <col min="15875" max="15895" width="9.88671875" style="301" customWidth="1"/>
    <col min="15896" max="15896" width="10.33203125" style="301" customWidth="1"/>
    <col min="15897" max="15897" width="9.88671875" style="301" customWidth="1"/>
    <col min="15898" max="15898" width="10.21875" style="301" customWidth="1"/>
    <col min="15899" max="16128" width="9" style="301"/>
    <col min="16129" max="16129" width="8.33203125" style="301" customWidth="1"/>
    <col min="16130" max="16130" width="29.77734375" style="301" customWidth="1"/>
    <col min="16131" max="16151" width="9.88671875" style="301" customWidth="1"/>
    <col min="16152" max="16152" width="10.33203125" style="301" customWidth="1"/>
    <col min="16153" max="16153" width="9.88671875" style="301" customWidth="1"/>
    <col min="16154" max="16154" width="10.21875" style="301" customWidth="1"/>
    <col min="16155" max="16384" width="9" style="301"/>
  </cols>
  <sheetData>
    <row r="1" spans="1:26" ht="21" customHeight="1">
      <c r="A1" s="242"/>
      <c r="B1" s="362" t="s">
        <v>788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06"/>
      <c r="Y1" s="306"/>
      <c r="Z1" s="306"/>
    </row>
    <row r="2" spans="1:26" ht="21" customHeight="1">
      <c r="B2" s="363" t="s">
        <v>800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01"/>
      <c r="Y2" s="301"/>
      <c r="Z2" s="301"/>
    </row>
    <row r="3" spans="1:26" ht="18" customHeight="1">
      <c r="B3" s="364" t="s">
        <v>807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05"/>
      <c r="Y3" s="305"/>
      <c r="Z3" s="30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307"/>
      <c r="U4" s="307"/>
      <c r="V4" s="307"/>
      <c r="W4" s="230" t="s">
        <v>0</v>
      </c>
      <c r="X4" s="305"/>
      <c r="Y4" s="305"/>
      <c r="Z4" s="305"/>
    </row>
    <row r="5" spans="1:26" ht="12" customHeight="1">
      <c r="B5" s="365" t="s">
        <v>802</v>
      </c>
      <c r="C5" s="357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301"/>
      <c r="Y5" s="301"/>
      <c r="Z5" s="301"/>
    </row>
    <row r="6" spans="1:26" ht="9" customHeight="1">
      <c r="B6" s="365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301"/>
      <c r="Y6" s="301"/>
      <c r="Z6" s="301"/>
    </row>
    <row r="7" spans="1:26" ht="11.25" hidden="1" customHeight="1">
      <c r="B7" s="365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301"/>
      <c r="Y7" s="301"/>
      <c r="Z7" s="301"/>
    </row>
    <row r="8" spans="1:26" ht="12" customHeight="1">
      <c r="B8" s="365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301"/>
      <c r="Y8" s="301"/>
      <c r="Z8" s="301"/>
    </row>
    <row r="9" spans="1:26" ht="6" customHeight="1">
      <c r="B9" s="365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301"/>
      <c r="Y9" s="301"/>
      <c r="Z9" s="301"/>
    </row>
    <row r="10" spans="1:26" ht="49.95" customHeight="1">
      <c r="B10" s="365"/>
      <c r="C10" s="303" t="s">
        <v>749</v>
      </c>
      <c r="D10" s="303" t="s">
        <v>2</v>
      </c>
      <c r="E10" s="304" t="s">
        <v>750</v>
      </c>
      <c r="F10" s="303" t="s">
        <v>3</v>
      </c>
      <c r="G10" s="304" t="s">
        <v>750</v>
      </c>
      <c r="H10" s="303" t="s">
        <v>2</v>
      </c>
      <c r="I10" s="304" t="s">
        <v>750</v>
      </c>
      <c r="J10" s="303" t="s">
        <v>3</v>
      </c>
      <c r="K10" s="304" t="s">
        <v>750</v>
      </c>
      <c r="L10" s="303" t="s">
        <v>2</v>
      </c>
      <c r="M10" s="304" t="s">
        <v>750</v>
      </c>
      <c r="N10" s="303" t="s">
        <v>3</v>
      </c>
      <c r="O10" s="304" t="s">
        <v>750</v>
      </c>
      <c r="P10" s="303" t="s">
        <v>2</v>
      </c>
      <c r="Q10" s="304" t="s">
        <v>750</v>
      </c>
      <c r="R10" s="303" t="s">
        <v>3</v>
      </c>
      <c r="S10" s="304" t="s">
        <v>750</v>
      </c>
      <c r="T10" s="303" t="s">
        <v>2</v>
      </c>
      <c r="U10" s="304" t="s">
        <v>750</v>
      </c>
      <c r="V10" s="303" t="s">
        <v>3</v>
      </c>
      <c r="W10" s="304" t="s">
        <v>750</v>
      </c>
      <c r="X10" s="301"/>
      <c r="Y10" s="301"/>
      <c r="Z10" s="301"/>
    </row>
    <row r="11" spans="1:26" ht="18.75" customHeight="1">
      <c r="B11" s="266" t="s">
        <v>769</v>
      </c>
      <c r="C11" s="267">
        <f>SUM(C12,C22)</f>
        <v>9238</v>
      </c>
      <c r="D11" s="267">
        <f>SUM(D12,D22)</f>
        <v>2680</v>
      </c>
      <c r="E11" s="268">
        <f>IF(D11=0,"-",D11/(D11+F11))</f>
        <v>0.29010608356787182</v>
      </c>
      <c r="F11" s="267">
        <f>SUM(F12,F22)</f>
        <v>6558</v>
      </c>
      <c r="G11" s="268">
        <f>IF(F11=0,"-",F11/(F11+D11))</f>
        <v>0.70989391643212818</v>
      </c>
      <c r="H11" s="267">
        <f>SUM(H12,H22)</f>
        <v>114</v>
      </c>
      <c r="I11" s="268">
        <f>IF(H11=0,"-",H11/(H11+J11))</f>
        <v>0.40140845070422537</v>
      </c>
      <c r="J11" s="267">
        <f>SUM(J12,J22)</f>
        <v>170</v>
      </c>
      <c r="K11" s="268">
        <f>IF(J11=0,"-",J11/(J11+H11))</f>
        <v>0.59859154929577463</v>
      </c>
      <c r="L11" s="267">
        <f>SUM(L12,L22)</f>
        <v>2186</v>
      </c>
      <c r="M11" s="268">
        <f>IF(L11=0,"-",L11/(L11+N11))</f>
        <v>0.29022835900159322</v>
      </c>
      <c r="N11" s="267">
        <f>SUM(N12,N22)</f>
        <v>5346</v>
      </c>
      <c r="O11" s="268">
        <f>IF(N11=0,"-",N11/(N11+L11))</f>
        <v>0.70977164099840684</v>
      </c>
      <c r="P11" s="267">
        <f>SUM(P12,P22)</f>
        <v>379</v>
      </c>
      <c r="Q11" s="268">
        <f t="shared" ref="Q11:Q49" si="0">IF(P11=0,"-",P11/(P11+R11))</f>
        <v>0.2669014084507042</v>
      </c>
      <c r="R11" s="267">
        <f>SUM(R12,R22)</f>
        <v>1041</v>
      </c>
      <c r="S11" s="268">
        <f>IF(R11=0,"-",R11/(R11+P11))</f>
        <v>0.7330985915492958</v>
      </c>
      <c r="T11" s="267">
        <f>SUM(T12,T22)</f>
        <v>1</v>
      </c>
      <c r="U11" s="268">
        <f>IF(T11=0,"-",T11/(T11+V11))</f>
        <v>0.5</v>
      </c>
      <c r="V11" s="267">
        <f>SUM(V12,V22)</f>
        <v>1</v>
      </c>
      <c r="W11" s="268">
        <f>IF(V11=0,"-",V11/(V11+T11))</f>
        <v>0.5</v>
      </c>
      <c r="X11" s="301"/>
      <c r="Y11" s="301"/>
      <c r="Z11" s="301"/>
    </row>
    <row r="12" spans="1:26" s="234" customFormat="1" ht="18.75" customHeight="1">
      <c r="B12" s="235" t="s">
        <v>47</v>
      </c>
      <c r="C12" s="215">
        <f t="shared" ref="C12:C39" si="1">SUM(D12,F12)</f>
        <v>3620</v>
      </c>
      <c r="D12" s="215">
        <f>SUM(H12,L12,P12,T12)</f>
        <v>1049</v>
      </c>
      <c r="E12" s="216">
        <f t="shared" ref="E12:E39" si="2">IF(D12=0,"-",D12/(D12+F12))</f>
        <v>0.28977900552486185</v>
      </c>
      <c r="F12" s="215">
        <f t="shared" ref="F12:F31" si="3">SUM(J12,N12,R12,V12)</f>
        <v>2571</v>
      </c>
      <c r="G12" s="216">
        <f t="shared" ref="G12:G39" si="4">IF(F12=0,"-",F12/(F12+D12))</f>
        <v>0.71022099447513809</v>
      </c>
      <c r="H12" s="215">
        <f>SUM(H13+H17+H21)</f>
        <v>79</v>
      </c>
      <c r="I12" s="216">
        <f t="shared" ref="I12:I39" si="5">IF(H12=0,"-",H12/(H12+J12))</f>
        <v>0.37264150943396224</v>
      </c>
      <c r="J12" s="215">
        <f>SUM(J13+J17+J21)</f>
        <v>133</v>
      </c>
      <c r="K12" s="216">
        <f t="shared" ref="K12:K31" si="6">IF(J12=0,"-",J12/(J12+H12))</f>
        <v>0.62735849056603776</v>
      </c>
      <c r="L12" s="215">
        <f>SUM(L13+L17+L21)</f>
        <v>806</v>
      </c>
      <c r="M12" s="216">
        <f t="shared" ref="M12:M31" si="7">IF(L12=0,"-",L12/(L12+N12))</f>
        <v>0.27908587257617729</v>
      </c>
      <c r="N12" s="215">
        <f>SUM(N13+N17+N21)</f>
        <v>2082</v>
      </c>
      <c r="O12" s="216">
        <f t="shared" ref="O12:O31" si="8">IF(N12=0,"-",N12/(N12+L12))</f>
        <v>0.72091412742382266</v>
      </c>
      <c r="P12" s="215">
        <f>SUM(P13+P17+P21)</f>
        <v>163</v>
      </c>
      <c r="Q12" s="216">
        <f t="shared" si="0"/>
        <v>0.31467181467181465</v>
      </c>
      <c r="R12" s="215">
        <f>SUM(R13+R17+R21)</f>
        <v>355</v>
      </c>
      <c r="S12" s="216">
        <f t="shared" ref="S12:S31" si="9">IF(R12=0,"-",R12/(R12+P12))</f>
        <v>0.68532818532818529</v>
      </c>
      <c r="T12" s="215">
        <f>SUM(T13+T17+T21)</f>
        <v>1</v>
      </c>
      <c r="U12" s="216">
        <f t="shared" ref="U12:U31" si="10">IF(T12=0,"-",T12/(T12+V12))</f>
        <v>0.5</v>
      </c>
      <c r="V12" s="215">
        <f>SUM(V13+V17+V21)</f>
        <v>1</v>
      </c>
      <c r="W12" s="216">
        <f t="shared" ref="W12:W31" si="11">IF(V12=0,"-",V12/(V12+T12))</f>
        <v>0.5</v>
      </c>
    </row>
    <row r="13" spans="1:26" ht="18.75" customHeight="1">
      <c r="B13" s="236" t="s">
        <v>48</v>
      </c>
      <c r="C13" s="215">
        <f t="shared" si="1"/>
        <v>2184</v>
      </c>
      <c r="D13" s="215">
        <f>SUM(H13,L13,P13,T13)</f>
        <v>569</v>
      </c>
      <c r="E13" s="216">
        <f t="shared" si="2"/>
        <v>0.26053113553113555</v>
      </c>
      <c r="F13" s="215">
        <f t="shared" si="3"/>
        <v>1615</v>
      </c>
      <c r="G13" s="216">
        <f t="shared" si="4"/>
        <v>0.73946886446886451</v>
      </c>
      <c r="H13" s="215">
        <f>SUM(H14+H15+H16)</f>
        <v>49</v>
      </c>
      <c r="I13" s="216">
        <f t="shared" si="5"/>
        <v>0.36842105263157893</v>
      </c>
      <c r="J13" s="215">
        <f>SUM(J14+J15+J16)</f>
        <v>84</v>
      </c>
      <c r="K13" s="216">
        <f t="shared" si="6"/>
        <v>0.63157894736842102</v>
      </c>
      <c r="L13" s="215">
        <f>SUM(L14+L15+L16)</f>
        <v>459</v>
      </c>
      <c r="M13" s="216">
        <f t="shared" si="7"/>
        <v>0.25303197353914003</v>
      </c>
      <c r="N13" s="215">
        <f>SUM(N14+N15+N16)</f>
        <v>1355</v>
      </c>
      <c r="O13" s="216">
        <f t="shared" si="8"/>
        <v>0.74696802646086002</v>
      </c>
      <c r="P13" s="215">
        <f>SUM(P14+P15+P16)</f>
        <v>61</v>
      </c>
      <c r="Q13" s="216">
        <f t="shared" si="0"/>
        <v>0.25847457627118642</v>
      </c>
      <c r="R13" s="215">
        <f>SUM(R14+R15+R16)</f>
        <v>175</v>
      </c>
      <c r="S13" s="216">
        <f t="shared" si="9"/>
        <v>0.74152542372881358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301"/>
      <c r="Y13" s="301"/>
      <c r="Z13" s="301"/>
    </row>
    <row r="14" spans="1:26" ht="18.75" customHeight="1">
      <c r="B14" s="237" t="s">
        <v>751</v>
      </c>
      <c r="C14" s="215">
        <f t="shared" si="1"/>
        <v>1803</v>
      </c>
      <c r="D14" s="215">
        <f t="shared" ref="D14:D31" si="12">SUM(H14,L14,P14,T14)</f>
        <v>395</v>
      </c>
      <c r="E14" s="216">
        <f t="shared" si="2"/>
        <v>0.21907931225734886</v>
      </c>
      <c r="F14" s="215">
        <f t="shared" si="3"/>
        <v>1408</v>
      </c>
      <c r="G14" s="216">
        <f t="shared" si="4"/>
        <v>0.78092068774265111</v>
      </c>
      <c r="H14" s="215">
        <v>41</v>
      </c>
      <c r="I14" s="216">
        <f t="shared" si="5"/>
        <v>0.33606557377049179</v>
      </c>
      <c r="J14" s="215">
        <v>81</v>
      </c>
      <c r="K14" s="216">
        <f t="shared" si="6"/>
        <v>0.66393442622950816</v>
      </c>
      <c r="L14" s="215">
        <v>302</v>
      </c>
      <c r="M14" s="216">
        <f t="shared" si="7"/>
        <v>0.20502376103190767</v>
      </c>
      <c r="N14" s="215">
        <v>1171</v>
      </c>
      <c r="O14" s="216">
        <f t="shared" si="8"/>
        <v>0.79497623896809233</v>
      </c>
      <c r="P14" s="215">
        <v>52</v>
      </c>
      <c r="Q14" s="216">
        <f t="shared" si="0"/>
        <v>0.25120772946859904</v>
      </c>
      <c r="R14" s="215">
        <v>155</v>
      </c>
      <c r="S14" s="216">
        <f t="shared" si="9"/>
        <v>0.74879227053140096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301"/>
      <c r="Y14" s="301"/>
      <c r="Z14" s="301"/>
    </row>
    <row r="15" spans="1:26" ht="18.75" customHeight="1">
      <c r="B15" s="237" t="s">
        <v>5</v>
      </c>
      <c r="C15" s="215">
        <f t="shared" si="1"/>
        <v>167</v>
      </c>
      <c r="D15" s="215">
        <f t="shared" si="12"/>
        <v>60</v>
      </c>
      <c r="E15" s="216">
        <f t="shared" si="2"/>
        <v>0.3592814371257485</v>
      </c>
      <c r="F15" s="215">
        <f t="shared" si="3"/>
        <v>107</v>
      </c>
      <c r="G15" s="216">
        <f t="shared" si="4"/>
        <v>0.64071856287425155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50</v>
      </c>
      <c r="M15" s="216">
        <f t="shared" si="7"/>
        <v>0.3401360544217687</v>
      </c>
      <c r="N15" s="215">
        <v>97</v>
      </c>
      <c r="O15" s="216">
        <f t="shared" si="8"/>
        <v>0.65986394557823125</v>
      </c>
      <c r="P15" s="215">
        <v>6</v>
      </c>
      <c r="Q15" s="216">
        <f t="shared" si="0"/>
        <v>0.4</v>
      </c>
      <c r="R15" s="215">
        <v>9</v>
      </c>
      <c r="S15" s="216">
        <f t="shared" si="9"/>
        <v>0.6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301"/>
      <c r="Y15" s="301"/>
      <c r="Z15" s="301"/>
    </row>
    <row r="16" spans="1:26" ht="18.75" customHeight="1">
      <c r="B16" s="237" t="s">
        <v>49</v>
      </c>
      <c r="C16" s="215">
        <f t="shared" si="1"/>
        <v>214</v>
      </c>
      <c r="D16" s="215">
        <f t="shared" si="12"/>
        <v>114</v>
      </c>
      <c r="E16" s="216">
        <f t="shared" si="2"/>
        <v>0.53271028037383172</v>
      </c>
      <c r="F16" s="215">
        <f t="shared" si="3"/>
        <v>100</v>
      </c>
      <c r="G16" s="216">
        <f t="shared" si="4"/>
        <v>0.46728971962616822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107</v>
      </c>
      <c r="M16" s="216">
        <f t="shared" si="7"/>
        <v>0.55154639175257736</v>
      </c>
      <c r="N16" s="215">
        <v>87</v>
      </c>
      <c r="O16" s="216">
        <f t="shared" si="8"/>
        <v>0.4484536082474227</v>
      </c>
      <c r="P16" s="215">
        <v>3</v>
      </c>
      <c r="Q16" s="216">
        <f t="shared" si="0"/>
        <v>0.21428571428571427</v>
      </c>
      <c r="R16" s="215">
        <v>11</v>
      </c>
      <c r="S16" s="216">
        <f t="shared" si="9"/>
        <v>0.7857142857142857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301"/>
      <c r="Y16" s="301"/>
      <c r="Z16" s="301"/>
    </row>
    <row r="17" spans="2:26" ht="18.75" customHeight="1">
      <c r="B17" s="236" t="s">
        <v>50</v>
      </c>
      <c r="C17" s="215">
        <f t="shared" si="1"/>
        <v>822</v>
      </c>
      <c r="D17" s="215">
        <f t="shared" si="12"/>
        <v>332</v>
      </c>
      <c r="E17" s="216">
        <f t="shared" si="2"/>
        <v>0.40389294403892945</v>
      </c>
      <c r="F17" s="215">
        <f t="shared" si="3"/>
        <v>490</v>
      </c>
      <c r="G17" s="216">
        <f t="shared" si="4"/>
        <v>0.59610705596107061</v>
      </c>
      <c r="H17" s="215">
        <f>SUM(H18+H19+H20)</f>
        <v>18</v>
      </c>
      <c r="I17" s="216">
        <f t="shared" si="5"/>
        <v>0.58064516129032262</v>
      </c>
      <c r="J17" s="215">
        <f>SUM(J18+J19+J20)</f>
        <v>13</v>
      </c>
      <c r="K17" s="216">
        <f t="shared" si="6"/>
        <v>0.41935483870967744</v>
      </c>
      <c r="L17" s="215">
        <f>SUM(L18+L19+L20)</f>
        <v>218</v>
      </c>
      <c r="M17" s="216">
        <f t="shared" si="7"/>
        <v>0.39279279279279278</v>
      </c>
      <c r="N17" s="215">
        <f>SUM(N18+N19+N20)</f>
        <v>337</v>
      </c>
      <c r="O17" s="216">
        <f t="shared" si="8"/>
        <v>0.60720720720720722</v>
      </c>
      <c r="P17" s="215">
        <f>SUM(P18+P19+P20)</f>
        <v>95</v>
      </c>
      <c r="Q17" s="216">
        <f t="shared" si="0"/>
        <v>0.40425531914893614</v>
      </c>
      <c r="R17" s="215">
        <f>SUM(R18+R19+R20)</f>
        <v>140</v>
      </c>
      <c r="S17" s="216">
        <f t="shared" si="9"/>
        <v>0.5957446808510638</v>
      </c>
      <c r="T17" s="215">
        <f>SUM(T18+T19+T20)</f>
        <v>1</v>
      </c>
      <c r="U17" s="216">
        <f t="shared" si="10"/>
        <v>1</v>
      </c>
      <c r="V17" s="215">
        <f>SUM(V18+V19+V20)</f>
        <v>0</v>
      </c>
      <c r="W17" s="216" t="str">
        <f t="shared" si="11"/>
        <v>-</v>
      </c>
      <c r="X17" s="301"/>
      <c r="Y17" s="301"/>
      <c r="Z17" s="301"/>
    </row>
    <row r="18" spans="2:26" ht="18.75" customHeight="1">
      <c r="B18" s="238" t="s">
        <v>51</v>
      </c>
      <c r="C18" s="215">
        <f t="shared" si="1"/>
        <v>615</v>
      </c>
      <c r="D18" s="215">
        <f t="shared" si="12"/>
        <v>246</v>
      </c>
      <c r="E18" s="216">
        <f t="shared" si="2"/>
        <v>0.4</v>
      </c>
      <c r="F18" s="215">
        <f t="shared" si="3"/>
        <v>369</v>
      </c>
      <c r="G18" s="216">
        <f t="shared" si="4"/>
        <v>0.6</v>
      </c>
      <c r="H18" s="215">
        <v>9</v>
      </c>
      <c r="I18" s="216">
        <f t="shared" si="5"/>
        <v>0.6428571428571429</v>
      </c>
      <c r="J18" s="215">
        <v>5</v>
      </c>
      <c r="K18" s="216">
        <f t="shared" si="6"/>
        <v>0.35714285714285715</v>
      </c>
      <c r="L18" s="215">
        <v>179</v>
      </c>
      <c r="M18" s="216">
        <f t="shared" si="7"/>
        <v>0.40774487471526194</v>
      </c>
      <c r="N18" s="215">
        <v>260</v>
      </c>
      <c r="O18" s="216">
        <f t="shared" si="8"/>
        <v>0.592255125284738</v>
      </c>
      <c r="P18" s="215">
        <v>58</v>
      </c>
      <c r="Q18" s="216">
        <f t="shared" si="0"/>
        <v>0.35802469135802467</v>
      </c>
      <c r="R18" s="215">
        <v>104</v>
      </c>
      <c r="S18" s="216">
        <f t="shared" si="9"/>
        <v>0.64197530864197527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301"/>
      <c r="Y18" s="301"/>
      <c r="Z18" s="301"/>
    </row>
    <row r="19" spans="2:26" ht="18.75" customHeight="1">
      <c r="B19" s="238" t="s">
        <v>52</v>
      </c>
      <c r="C19" s="215">
        <f t="shared" si="1"/>
        <v>130</v>
      </c>
      <c r="D19" s="215">
        <f t="shared" si="12"/>
        <v>64</v>
      </c>
      <c r="E19" s="216">
        <f t="shared" si="2"/>
        <v>0.49230769230769234</v>
      </c>
      <c r="F19" s="215">
        <f t="shared" si="3"/>
        <v>66</v>
      </c>
      <c r="G19" s="216">
        <f t="shared" si="4"/>
        <v>0.50769230769230766</v>
      </c>
      <c r="H19" s="215">
        <v>9</v>
      </c>
      <c r="I19" s="216">
        <f t="shared" si="5"/>
        <v>0.6</v>
      </c>
      <c r="J19" s="215">
        <v>6</v>
      </c>
      <c r="K19" s="216">
        <f t="shared" si="6"/>
        <v>0.4</v>
      </c>
      <c r="L19" s="215">
        <v>20</v>
      </c>
      <c r="M19" s="216">
        <f t="shared" si="7"/>
        <v>0.40816326530612246</v>
      </c>
      <c r="N19" s="215">
        <v>29</v>
      </c>
      <c r="O19" s="216">
        <f t="shared" si="8"/>
        <v>0.59183673469387754</v>
      </c>
      <c r="P19" s="215">
        <v>35</v>
      </c>
      <c r="Q19" s="216">
        <f t="shared" si="0"/>
        <v>0.53030303030303028</v>
      </c>
      <c r="R19" s="215">
        <v>31</v>
      </c>
      <c r="S19" s="216">
        <f t="shared" si="9"/>
        <v>0.46969696969696972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301"/>
      <c r="Y19" s="301"/>
      <c r="Z19" s="301"/>
    </row>
    <row r="20" spans="2:26" ht="18.75" customHeight="1">
      <c r="B20" s="238" t="s">
        <v>53</v>
      </c>
      <c r="C20" s="215">
        <f t="shared" si="1"/>
        <v>77</v>
      </c>
      <c r="D20" s="215">
        <f t="shared" si="12"/>
        <v>22</v>
      </c>
      <c r="E20" s="216">
        <f t="shared" si="2"/>
        <v>0.2857142857142857</v>
      </c>
      <c r="F20" s="215">
        <f t="shared" si="3"/>
        <v>55</v>
      </c>
      <c r="G20" s="216">
        <f t="shared" si="4"/>
        <v>0.7142857142857143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19</v>
      </c>
      <c r="M20" s="216">
        <f t="shared" si="7"/>
        <v>0.28358208955223879</v>
      </c>
      <c r="N20" s="215">
        <v>48</v>
      </c>
      <c r="O20" s="216">
        <f t="shared" si="8"/>
        <v>0.71641791044776115</v>
      </c>
      <c r="P20" s="215">
        <v>2</v>
      </c>
      <c r="Q20" s="216">
        <f t="shared" si="0"/>
        <v>0.2857142857142857</v>
      </c>
      <c r="R20" s="215">
        <v>5</v>
      </c>
      <c r="S20" s="216">
        <f t="shared" si="9"/>
        <v>0.7142857142857143</v>
      </c>
      <c r="T20" s="215">
        <v>1</v>
      </c>
      <c r="U20" s="216">
        <f t="shared" si="10"/>
        <v>1</v>
      </c>
      <c r="V20" s="215">
        <v>0</v>
      </c>
      <c r="W20" s="216" t="str">
        <f t="shared" si="11"/>
        <v>-</v>
      </c>
      <c r="X20" s="301"/>
      <c r="Y20" s="301"/>
      <c r="Z20" s="301"/>
    </row>
    <row r="21" spans="2:26" ht="18.75" customHeight="1">
      <c r="B21" s="236" t="s">
        <v>54</v>
      </c>
      <c r="C21" s="215">
        <f t="shared" si="1"/>
        <v>614</v>
      </c>
      <c r="D21" s="215">
        <f t="shared" si="12"/>
        <v>148</v>
      </c>
      <c r="E21" s="216">
        <f t="shared" si="2"/>
        <v>0.24104234527687296</v>
      </c>
      <c r="F21" s="215">
        <f t="shared" si="3"/>
        <v>466</v>
      </c>
      <c r="G21" s="216">
        <f t="shared" si="4"/>
        <v>0.75895765472312704</v>
      </c>
      <c r="H21" s="215">
        <v>12</v>
      </c>
      <c r="I21" s="216">
        <f t="shared" si="5"/>
        <v>0.25</v>
      </c>
      <c r="J21" s="215">
        <v>36</v>
      </c>
      <c r="K21" s="216">
        <f t="shared" si="6"/>
        <v>0.75</v>
      </c>
      <c r="L21" s="215">
        <v>129</v>
      </c>
      <c r="M21" s="216">
        <f t="shared" si="7"/>
        <v>0.24855491329479767</v>
      </c>
      <c r="N21" s="215">
        <v>390</v>
      </c>
      <c r="O21" s="216">
        <f t="shared" si="8"/>
        <v>0.75144508670520227</v>
      </c>
      <c r="P21" s="215">
        <v>7</v>
      </c>
      <c r="Q21" s="216">
        <f t="shared" si="0"/>
        <v>0.14893617021276595</v>
      </c>
      <c r="R21" s="215">
        <v>40</v>
      </c>
      <c r="S21" s="216">
        <f t="shared" si="9"/>
        <v>0.85106382978723405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301"/>
      <c r="Y21" s="301"/>
      <c r="Z21" s="301"/>
    </row>
    <row r="22" spans="2:26" ht="18.75" customHeight="1">
      <c r="B22" s="239" t="s">
        <v>752</v>
      </c>
      <c r="C22" s="215">
        <f t="shared" si="1"/>
        <v>5618</v>
      </c>
      <c r="D22" s="215">
        <f t="shared" si="12"/>
        <v>1631</v>
      </c>
      <c r="E22" s="216">
        <f t="shared" si="2"/>
        <v>0.29031683873264508</v>
      </c>
      <c r="F22" s="215">
        <f t="shared" si="3"/>
        <v>3987</v>
      </c>
      <c r="G22" s="216">
        <f t="shared" si="4"/>
        <v>0.70968316126735498</v>
      </c>
      <c r="H22" s="215">
        <f>SUM(H23+H27+H31)</f>
        <v>35</v>
      </c>
      <c r="I22" s="216">
        <f t="shared" si="5"/>
        <v>0.4861111111111111</v>
      </c>
      <c r="J22" s="215">
        <f>SUM(J23+J27+J31)</f>
        <v>37</v>
      </c>
      <c r="K22" s="216">
        <f t="shared" si="6"/>
        <v>0.51388888888888884</v>
      </c>
      <c r="L22" s="215">
        <f>SUM(L23+L27+L31)</f>
        <v>1380</v>
      </c>
      <c r="M22" s="216">
        <f t="shared" si="7"/>
        <v>0.29715762273901808</v>
      </c>
      <c r="N22" s="215">
        <f>SUM(N23+N27+N31)</f>
        <v>3264</v>
      </c>
      <c r="O22" s="216">
        <f t="shared" si="8"/>
        <v>0.70284237726098187</v>
      </c>
      <c r="P22" s="215">
        <f>SUM(P23+P27+P31)</f>
        <v>216</v>
      </c>
      <c r="Q22" s="216">
        <f t="shared" si="0"/>
        <v>0.23946784922394679</v>
      </c>
      <c r="R22" s="215">
        <f>SUM(R23+R27+R31)</f>
        <v>686</v>
      </c>
      <c r="S22" s="216">
        <f t="shared" si="9"/>
        <v>0.76053215077605318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301"/>
      <c r="Y22" s="301"/>
      <c r="Z22" s="301"/>
    </row>
    <row r="23" spans="2:26" ht="18.75" customHeight="1">
      <c r="B23" s="236" t="s">
        <v>48</v>
      </c>
      <c r="C23" s="215">
        <f t="shared" si="1"/>
        <v>3150</v>
      </c>
      <c r="D23" s="215">
        <f t="shared" si="12"/>
        <v>945</v>
      </c>
      <c r="E23" s="216">
        <f t="shared" si="2"/>
        <v>0.3</v>
      </c>
      <c r="F23" s="215">
        <f t="shared" si="3"/>
        <v>2205</v>
      </c>
      <c r="G23" s="216">
        <f t="shared" si="4"/>
        <v>0.7</v>
      </c>
      <c r="H23" s="215">
        <f>SUM(H24+H25+H26)</f>
        <v>35</v>
      </c>
      <c r="I23" s="216">
        <f t="shared" si="5"/>
        <v>0.4861111111111111</v>
      </c>
      <c r="J23" s="215">
        <f>SUM(J24+J25+J26)</f>
        <v>37</v>
      </c>
      <c r="K23" s="216">
        <f t="shared" si="6"/>
        <v>0.51388888888888884</v>
      </c>
      <c r="L23" s="215">
        <f>SUM(L24+L25+L26)</f>
        <v>792</v>
      </c>
      <c r="M23" s="216">
        <f t="shared" si="7"/>
        <v>0.3121797398502168</v>
      </c>
      <c r="N23" s="215">
        <f>SUM(N24+N25+N26)</f>
        <v>1745</v>
      </c>
      <c r="O23" s="216">
        <f t="shared" si="8"/>
        <v>0.68782026014978326</v>
      </c>
      <c r="P23" s="215">
        <f>SUM(P24+P25+P26)</f>
        <v>118</v>
      </c>
      <c r="Q23" s="216">
        <f t="shared" si="0"/>
        <v>0.21811460258780038</v>
      </c>
      <c r="R23" s="215">
        <f>SUM(R24+R25+R26)</f>
        <v>423</v>
      </c>
      <c r="S23" s="216">
        <f t="shared" si="9"/>
        <v>0.78188539741219965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301"/>
      <c r="Y23" s="301"/>
      <c r="Z23" s="301"/>
    </row>
    <row r="24" spans="2:26" ht="18.75" customHeight="1">
      <c r="B24" s="237" t="s">
        <v>751</v>
      </c>
      <c r="C24" s="215">
        <f t="shared" si="1"/>
        <v>2620</v>
      </c>
      <c r="D24" s="215">
        <f t="shared" si="12"/>
        <v>669</v>
      </c>
      <c r="E24" s="216">
        <f t="shared" si="2"/>
        <v>0.2553435114503817</v>
      </c>
      <c r="F24" s="215">
        <f t="shared" si="3"/>
        <v>1951</v>
      </c>
      <c r="G24" s="216">
        <f t="shared" si="4"/>
        <v>0.7446564885496183</v>
      </c>
      <c r="H24" s="215">
        <v>35</v>
      </c>
      <c r="I24" s="216">
        <f t="shared" si="5"/>
        <v>0.4861111111111111</v>
      </c>
      <c r="J24" s="215">
        <v>37</v>
      </c>
      <c r="K24" s="216">
        <f t="shared" si="6"/>
        <v>0.51388888888888884</v>
      </c>
      <c r="L24" s="215">
        <v>532</v>
      </c>
      <c r="M24" s="216">
        <f t="shared" si="7"/>
        <v>0.2575024201355276</v>
      </c>
      <c r="N24" s="215">
        <v>1534</v>
      </c>
      <c r="O24" s="216">
        <f t="shared" si="8"/>
        <v>0.7424975798644724</v>
      </c>
      <c r="P24" s="215">
        <v>102</v>
      </c>
      <c r="Q24" s="216">
        <f t="shared" si="0"/>
        <v>0.21161825726141079</v>
      </c>
      <c r="R24" s="215">
        <v>380</v>
      </c>
      <c r="S24" s="216">
        <f t="shared" si="9"/>
        <v>0.78838174273858919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301"/>
      <c r="Y24" s="301"/>
      <c r="Z24" s="301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8</v>
      </c>
      <c r="E25" s="216">
        <f t="shared" si="2"/>
        <v>0.1951219512195122</v>
      </c>
      <c r="F25" s="215">
        <f t="shared" si="3"/>
        <v>33</v>
      </c>
      <c r="G25" s="216">
        <f t="shared" si="4"/>
        <v>0.80487804878048785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3</v>
      </c>
      <c r="M25" s="216">
        <f t="shared" si="7"/>
        <v>9.375E-2</v>
      </c>
      <c r="N25" s="215">
        <v>29</v>
      </c>
      <c r="O25" s="216">
        <f t="shared" si="8"/>
        <v>0.90625</v>
      </c>
      <c r="P25" s="215">
        <v>5</v>
      </c>
      <c r="Q25" s="216">
        <f t="shared" si="0"/>
        <v>0.55555555555555558</v>
      </c>
      <c r="R25" s="215">
        <v>4</v>
      </c>
      <c r="S25" s="216">
        <f t="shared" si="9"/>
        <v>0.44444444444444442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301"/>
      <c r="Y25" s="301"/>
      <c r="Z25" s="301"/>
    </row>
    <row r="26" spans="2:26" ht="18.75" customHeight="1">
      <c r="B26" s="237" t="s">
        <v>49</v>
      </c>
      <c r="C26" s="215">
        <f t="shared" si="1"/>
        <v>489</v>
      </c>
      <c r="D26" s="215">
        <f t="shared" si="12"/>
        <v>268</v>
      </c>
      <c r="E26" s="216">
        <f t="shared" si="2"/>
        <v>0.54805725971370145</v>
      </c>
      <c r="F26" s="215">
        <f t="shared" si="3"/>
        <v>221</v>
      </c>
      <c r="G26" s="216">
        <f t="shared" si="4"/>
        <v>0.45194274028629855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257</v>
      </c>
      <c r="M26" s="216">
        <f t="shared" si="7"/>
        <v>0.58542141230068334</v>
      </c>
      <c r="N26" s="215">
        <v>182</v>
      </c>
      <c r="O26" s="216">
        <f t="shared" si="8"/>
        <v>0.4145785876993166</v>
      </c>
      <c r="P26" s="215">
        <v>11</v>
      </c>
      <c r="Q26" s="216">
        <f t="shared" si="0"/>
        <v>0.22</v>
      </c>
      <c r="R26" s="215">
        <v>39</v>
      </c>
      <c r="S26" s="216">
        <f t="shared" si="9"/>
        <v>0.78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301"/>
      <c r="Y26" s="301"/>
      <c r="Z26" s="301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7</v>
      </c>
      <c r="E27" s="216">
        <f t="shared" si="2"/>
        <v>0.26923076923076922</v>
      </c>
      <c r="F27" s="215">
        <f t="shared" si="3"/>
        <v>19</v>
      </c>
      <c r="G27" s="216">
        <f t="shared" si="4"/>
        <v>0.73076923076923073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6</v>
      </c>
      <c r="M27" s="216">
        <f t="shared" si="7"/>
        <v>0.3</v>
      </c>
      <c r="N27" s="215">
        <f>SUM(N28+N29+N30)</f>
        <v>14</v>
      </c>
      <c r="O27" s="216">
        <f t="shared" si="8"/>
        <v>0.7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301"/>
      <c r="Y27" s="301"/>
      <c r="Z27" s="301"/>
    </row>
    <row r="28" spans="2:26" ht="18.75" customHeight="1">
      <c r="B28" s="238" t="s">
        <v>51</v>
      </c>
      <c r="C28" s="215">
        <f t="shared" si="1"/>
        <v>17</v>
      </c>
      <c r="D28" s="215">
        <f t="shared" si="12"/>
        <v>3</v>
      </c>
      <c r="E28" s="216">
        <f t="shared" si="2"/>
        <v>0.17647058823529413</v>
      </c>
      <c r="F28" s="215">
        <f t="shared" si="3"/>
        <v>14</v>
      </c>
      <c r="G28" s="216">
        <f t="shared" si="4"/>
        <v>0.82352941176470584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3</v>
      </c>
      <c r="M28" s="216">
        <f t="shared" si="7"/>
        <v>0.21428571428571427</v>
      </c>
      <c r="N28" s="215">
        <v>11</v>
      </c>
      <c r="O28" s="216">
        <f t="shared" si="8"/>
        <v>0.7857142857142857</v>
      </c>
      <c r="P28" s="215">
        <v>0</v>
      </c>
      <c r="Q28" s="216" t="str">
        <f t="shared" si="0"/>
        <v>-</v>
      </c>
      <c r="R28" s="215">
        <v>3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301"/>
      <c r="Y28" s="301"/>
      <c r="Z28" s="301"/>
    </row>
    <row r="29" spans="2:26" ht="18.75" customHeight="1">
      <c r="B29" s="238" t="s">
        <v>52</v>
      </c>
      <c r="C29" s="215">
        <f t="shared" si="1"/>
        <v>8</v>
      </c>
      <c r="D29" s="215">
        <f t="shared" si="12"/>
        <v>4</v>
      </c>
      <c r="E29" s="216">
        <f t="shared" si="2"/>
        <v>0.5</v>
      </c>
      <c r="F29" s="215">
        <f t="shared" si="3"/>
        <v>4</v>
      </c>
      <c r="G29" s="216">
        <f t="shared" si="4"/>
        <v>0.5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3</v>
      </c>
      <c r="M29" s="216">
        <f t="shared" si="7"/>
        <v>0.6</v>
      </c>
      <c r="N29" s="215">
        <v>2</v>
      </c>
      <c r="O29" s="216">
        <f t="shared" si="8"/>
        <v>0.4</v>
      </c>
      <c r="P29" s="215">
        <v>1</v>
      </c>
      <c r="Q29" s="216">
        <f t="shared" si="0"/>
        <v>0.33333333333333331</v>
      </c>
      <c r="R29" s="215">
        <v>2</v>
      </c>
      <c r="S29" s="216">
        <f t="shared" si="9"/>
        <v>0.66666666666666663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301"/>
      <c r="Y29" s="301"/>
      <c r="Z29" s="301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301"/>
      <c r="Y30" s="301"/>
      <c r="Z30" s="301"/>
    </row>
    <row r="31" spans="2:26" ht="18.75" customHeight="1">
      <c r="B31" s="236" t="s">
        <v>54</v>
      </c>
      <c r="C31" s="215">
        <f t="shared" si="1"/>
        <v>2442</v>
      </c>
      <c r="D31" s="215">
        <f t="shared" si="12"/>
        <v>679</v>
      </c>
      <c r="E31" s="216">
        <f t="shared" si="2"/>
        <v>0.27805077805077805</v>
      </c>
      <c r="F31" s="215">
        <f t="shared" si="3"/>
        <v>1763</v>
      </c>
      <c r="G31" s="216">
        <f t="shared" si="4"/>
        <v>0.72194922194922195</v>
      </c>
      <c r="H31" s="215">
        <v>0</v>
      </c>
      <c r="I31" s="216" t="str">
        <f t="shared" si="5"/>
        <v>-</v>
      </c>
      <c r="J31" s="215">
        <v>0</v>
      </c>
      <c r="K31" s="216" t="str">
        <f t="shared" si="6"/>
        <v>-</v>
      </c>
      <c r="L31" s="215">
        <v>582</v>
      </c>
      <c r="M31" s="216">
        <f t="shared" si="7"/>
        <v>0.27886919022520362</v>
      </c>
      <c r="N31" s="215">
        <v>1505</v>
      </c>
      <c r="O31" s="216">
        <f t="shared" si="8"/>
        <v>0.72113080977479638</v>
      </c>
      <c r="P31" s="215">
        <v>97</v>
      </c>
      <c r="Q31" s="216">
        <f t="shared" si="0"/>
        <v>0.27323943661971833</v>
      </c>
      <c r="R31" s="215">
        <v>258</v>
      </c>
      <c r="S31" s="216">
        <f t="shared" si="9"/>
        <v>0.72676056338028172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301"/>
      <c r="Y31" s="301"/>
      <c r="Z31" s="301"/>
    </row>
    <row r="32" spans="2:26" s="270" customFormat="1">
      <c r="B32" s="277" t="s">
        <v>770</v>
      </c>
      <c r="C32" s="267">
        <f t="shared" si="1"/>
        <v>9238</v>
      </c>
      <c r="D32" s="267">
        <f>SUM(D33,D34)</f>
        <v>2680</v>
      </c>
      <c r="E32" s="268">
        <f t="shared" si="2"/>
        <v>0.29010608356787182</v>
      </c>
      <c r="F32" s="267">
        <f>SUM(F33,F34)</f>
        <v>6558</v>
      </c>
      <c r="G32" s="268">
        <f t="shared" si="4"/>
        <v>0.70989391643212818</v>
      </c>
      <c r="H32" s="267">
        <f>SUM(H33,H34)</f>
        <v>114</v>
      </c>
      <c r="I32" s="268">
        <f t="shared" si="5"/>
        <v>0.40140845070422537</v>
      </c>
      <c r="J32" s="267">
        <f>SUM(J33,J34)</f>
        <v>170</v>
      </c>
      <c r="K32" s="268">
        <f>IF(J32=0,"-",J32/(J32+H32))</f>
        <v>0.59859154929577463</v>
      </c>
      <c r="L32" s="267">
        <f>SUM(L33,L34)</f>
        <v>2186</v>
      </c>
      <c r="M32" s="268">
        <f>IF(L32=0,"-",L32/(L32+N32))</f>
        <v>0.29022835900159322</v>
      </c>
      <c r="N32" s="267">
        <f>SUM(N33,N34)</f>
        <v>5346</v>
      </c>
      <c r="O32" s="268">
        <f>IF(N32=0,"-",N32/(N32+L32))</f>
        <v>0.70977164099840684</v>
      </c>
      <c r="P32" s="267">
        <f>SUM(P33,P34)</f>
        <v>379</v>
      </c>
      <c r="Q32" s="268">
        <f t="shared" si="0"/>
        <v>0.2669014084507042</v>
      </c>
      <c r="R32" s="267">
        <f>SUM(R33,R34)</f>
        <v>1041</v>
      </c>
      <c r="S32" s="268">
        <f>IF(R32=0,"-",R32/(R32+P32))</f>
        <v>0.7330985915492958</v>
      </c>
      <c r="T32" s="267">
        <f>SUM(T33,T34)</f>
        <v>1</v>
      </c>
      <c r="U32" s="268">
        <f>IF(T32=0,"-",T32/(T32+V32))</f>
        <v>0.5</v>
      </c>
      <c r="V32" s="267">
        <f>SUM(V33,V34)</f>
        <v>1</v>
      </c>
      <c r="W32" s="268">
        <f>IF(V32=0,"-",V32/(V32+T32))</f>
        <v>0.5</v>
      </c>
      <c r="X32" s="269"/>
      <c r="Y32" s="269"/>
      <c r="Z32" s="269"/>
    </row>
    <row r="33" spans="2:26">
      <c r="B33" s="296" t="s">
        <v>771</v>
      </c>
      <c r="C33" s="215">
        <f t="shared" si="1"/>
        <v>9141</v>
      </c>
      <c r="D33" s="215">
        <f t="shared" ref="D33:D39" si="13">SUM(H33,L33,P33,T33)</f>
        <v>2638</v>
      </c>
      <c r="E33" s="216">
        <f t="shared" si="2"/>
        <v>0.28858986981730667</v>
      </c>
      <c r="F33" s="215">
        <f t="shared" ref="F33:F39" si="14">SUM(J33,N33,R33,V33)</f>
        <v>6503</v>
      </c>
      <c r="G33" s="216">
        <f t="shared" si="4"/>
        <v>0.71141013018269339</v>
      </c>
      <c r="H33" s="215">
        <v>114</v>
      </c>
      <c r="I33" s="216">
        <f t="shared" si="5"/>
        <v>0.40569395017793597</v>
      </c>
      <c r="J33" s="215">
        <v>167</v>
      </c>
      <c r="K33" s="216">
        <f t="shared" ref="K33:K39" si="15">IF(J33=0,"-",J33/(J33+H33))</f>
        <v>0.59430604982206403</v>
      </c>
      <c r="L33" s="215">
        <v>2156</v>
      </c>
      <c r="M33" s="216">
        <f t="shared" ref="M33:M49" si="16">IF(L33=0,"-",L33/(L33+N33))</f>
        <v>0.28881446751507034</v>
      </c>
      <c r="N33" s="215">
        <v>5309</v>
      </c>
      <c r="O33" s="216">
        <f t="shared" ref="O33:O49" si="17">IF(N33=0,"-",N33/(N33+L33))</f>
        <v>0.71118553248492966</v>
      </c>
      <c r="P33" s="215">
        <v>367</v>
      </c>
      <c r="Q33" s="216">
        <f t="shared" si="0"/>
        <v>0.26346015793251976</v>
      </c>
      <c r="R33" s="215">
        <v>1026</v>
      </c>
      <c r="S33" s="216">
        <f t="shared" ref="S33:S49" si="18">IF(R33=0,"-",R33/(R33+P33))</f>
        <v>0.73653984206748024</v>
      </c>
      <c r="T33" s="215">
        <v>1</v>
      </c>
      <c r="U33" s="216">
        <f t="shared" ref="U33:U49" si="19">IF(T33=0,"-",T33/(T33+V33))</f>
        <v>0.5</v>
      </c>
      <c r="V33" s="215">
        <v>1</v>
      </c>
      <c r="W33" s="216">
        <f t="shared" ref="W33:W49" si="20">IF(V33=0,"-",V33/(V33+T33))</f>
        <v>0.5</v>
      </c>
    </row>
    <row r="34" spans="2:26">
      <c r="B34" s="298" t="s">
        <v>772</v>
      </c>
      <c r="C34" s="222">
        <f t="shared" si="1"/>
        <v>97</v>
      </c>
      <c r="D34" s="222">
        <f t="shared" si="13"/>
        <v>42</v>
      </c>
      <c r="E34" s="223">
        <f t="shared" si="2"/>
        <v>0.4329896907216495</v>
      </c>
      <c r="F34" s="222">
        <f t="shared" si="14"/>
        <v>55</v>
      </c>
      <c r="G34" s="223">
        <f t="shared" si="4"/>
        <v>0.5670103092783505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30</v>
      </c>
      <c r="M34" s="223">
        <f t="shared" si="16"/>
        <v>0.44776119402985076</v>
      </c>
      <c r="N34" s="222">
        <v>37</v>
      </c>
      <c r="O34" s="223">
        <f t="shared" si="17"/>
        <v>0.55223880597014929</v>
      </c>
      <c r="P34" s="222">
        <v>12</v>
      </c>
      <c r="Q34" s="223">
        <f t="shared" si="0"/>
        <v>0.44444444444444442</v>
      </c>
      <c r="R34" s="222">
        <v>15</v>
      </c>
      <c r="S34" s="223">
        <f t="shared" si="18"/>
        <v>0.55555555555555558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9238</v>
      </c>
      <c r="D35" s="281">
        <f>SUM(H35,L35,P35,T35)</f>
        <v>2680</v>
      </c>
      <c r="E35" s="282">
        <f>IF(D35=0,"-",D35/(D35+F35))</f>
        <v>0.29010608356787182</v>
      </c>
      <c r="F35" s="281">
        <f>SUM(J35,N35,R35,V35)</f>
        <v>6558</v>
      </c>
      <c r="G35" s="282">
        <f>IF(F35=0,"-",F35/(F35+D35))</f>
        <v>0.70989391643212818</v>
      </c>
      <c r="H35" s="281">
        <f>SUM(H36,H37,H38,H39,H40)</f>
        <v>114</v>
      </c>
      <c r="I35" s="282">
        <f>IF(H35=0,"-",H35/(H35+J35))</f>
        <v>0.40140845070422537</v>
      </c>
      <c r="J35" s="281">
        <f>SUM(J36,J37,J38,J39,J40)</f>
        <v>170</v>
      </c>
      <c r="K35" s="282">
        <f>IF(J35=0,"-",J35/(J35+H35))</f>
        <v>0.59859154929577463</v>
      </c>
      <c r="L35" s="281">
        <f>SUM(L36,L37,L38,L39,L40)</f>
        <v>2186</v>
      </c>
      <c r="M35" s="282">
        <f>IF(L35=0,"-",L35/(L35+N35))</f>
        <v>0.29022835900159322</v>
      </c>
      <c r="N35" s="281">
        <f>SUM(N36,N37,N38,N39,N40)</f>
        <v>5346</v>
      </c>
      <c r="O35" s="282">
        <f t="shared" si="17"/>
        <v>0.70977164099840684</v>
      </c>
      <c r="P35" s="281">
        <f>SUM(P36,P37,P38,P39,P40)</f>
        <v>379</v>
      </c>
      <c r="Q35" s="282">
        <f t="shared" si="0"/>
        <v>0.2669014084507042</v>
      </c>
      <c r="R35" s="281">
        <f>SUM(R36,R37,R38,R39,R40)</f>
        <v>1041</v>
      </c>
      <c r="S35" s="282">
        <f>IF(R35=0,"-",R35/(R35+P35))</f>
        <v>0.7330985915492958</v>
      </c>
      <c r="T35" s="281">
        <f>SUM(T36,T37,T38,T39,T40)</f>
        <v>1</v>
      </c>
      <c r="U35" s="282">
        <f>IF(T35=0,"-",T35/(T35+V35))</f>
        <v>0.5</v>
      </c>
      <c r="V35" s="281">
        <f>SUM(V36,V37,V38,V39,V40)</f>
        <v>1</v>
      </c>
      <c r="W35" s="282">
        <f>IF(V35=0,"-",V35/(V35+T35))</f>
        <v>0.5</v>
      </c>
      <c r="X35" s="269"/>
      <c r="Y35" s="269"/>
      <c r="Z35" s="269"/>
    </row>
    <row r="36" spans="2:26">
      <c r="B36" s="299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99" t="s">
        <v>775</v>
      </c>
      <c r="C37" s="284">
        <f t="shared" si="1"/>
        <v>13</v>
      </c>
      <c r="D37" s="284">
        <f t="shared" si="13"/>
        <v>6</v>
      </c>
      <c r="E37" s="285">
        <f t="shared" si="2"/>
        <v>0.46153846153846156</v>
      </c>
      <c r="F37" s="284">
        <f t="shared" si="14"/>
        <v>7</v>
      </c>
      <c r="G37" s="285">
        <f t="shared" si="4"/>
        <v>0.53846153846153844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4</v>
      </c>
      <c r="M37" s="285">
        <f t="shared" si="16"/>
        <v>0.4</v>
      </c>
      <c r="N37" s="284">
        <v>6</v>
      </c>
      <c r="O37" s="285">
        <f t="shared" si="17"/>
        <v>0.6</v>
      </c>
      <c r="P37" s="284">
        <v>2</v>
      </c>
      <c r="Q37" s="285">
        <f t="shared" si="0"/>
        <v>0.66666666666666663</v>
      </c>
      <c r="R37" s="284">
        <v>1</v>
      </c>
      <c r="S37" s="285">
        <f t="shared" si="18"/>
        <v>0.33333333333333331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99" t="s">
        <v>776</v>
      </c>
      <c r="C38" s="284">
        <f t="shared" si="1"/>
        <v>26</v>
      </c>
      <c r="D38" s="284">
        <f t="shared" si="13"/>
        <v>14</v>
      </c>
      <c r="E38" s="285">
        <f t="shared" si="2"/>
        <v>0.53846153846153844</v>
      </c>
      <c r="F38" s="284">
        <f t="shared" si="14"/>
        <v>12</v>
      </c>
      <c r="G38" s="285">
        <f t="shared" si="4"/>
        <v>0.46153846153846156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10</v>
      </c>
      <c r="M38" s="285">
        <f t="shared" si="16"/>
        <v>0.52631578947368418</v>
      </c>
      <c r="N38" s="284">
        <v>9</v>
      </c>
      <c r="O38" s="285">
        <f t="shared" si="17"/>
        <v>0.47368421052631576</v>
      </c>
      <c r="P38" s="284">
        <v>4</v>
      </c>
      <c r="Q38" s="285">
        <f t="shared" si="0"/>
        <v>0.5714285714285714</v>
      </c>
      <c r="R38" s="284">
        <v>3</v>
      </c>
      <c r="S38" s="285">
        <f t="shared" si="18"/>
        <v>0.42857142857142855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99" t="s">
        <v>777</v>
      </c>
      <c r="C39" s="284">
        <f t="shared" si="1"/>
        <v>65</v>
      </c>
      <c r="D39" s="284">
        <f t="shared" si="13"/>
        <v>29</v>
      </c>
      <c r="E39" s="285">
        <f t="shared" si="2"/>
        <v>0.44615384615384618</v>
      </c>
      <c r="F39" s="284">
        <f t="shared" si="14"/>
        <v>36</v>
      </c>
      <c r="G39" s="285">
        <f t="shared" si="4"/>
        <v>0.55384615384615388</v>
      </c>
      <c r="H39" s="284">
        <v>0</v>
      </c>
      <c r="I39" s="285" t="str">
        <f t="shared" si="5"/>
        <v>-</v>
      </c>
      <c r="J39" s="284">
        <v>0</v>
      </c>
      <c r="K39" s="285" t="str">
        <f t="shared" si="15"/>
        <v>-</v>
      </c>
      <c r="L39" s="284">
        <v>22</v>
      </c>
      <c r="M39" s="285">
        <f t="shared" si="16"/>
        <v>0.5</v>
      </c>
      <c r="N39" s="284">
        <v>22</v>
      </c>
      <c r="O39" s="285">
        <f t="shared" si="17"/>
        <v>0.5</v>
      </c>
      <c r="P39" s="284">
        <v>7</v>
      </c>
      <c r="Q39" s="285">
        <f t="shared" si="0"/>
        <v>0.33333333333333331</v>
      </c>
      <c r="R39" s="284">
        <v>14</v>
      </c>
      <c r="S39" s="285">
        <f t="shared" si="18"/>
        <v>0.66666666666666663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9131</v>
      </c>
      <c r="D40" s="287">
        <f>SUM(H40,L40,P40,T40)</f>
        <v>2629</v>
      </c>
      <c r="E40" s="288">
        <f>IF(D40=0,"-",D40/(D40+F40))</f>
        <v>0.28792027160223416</v>
      </c>
      <c r="F40" s="287">
        <f>SUM(J40,N40,R40,V40)</f>
        <v>6502</v>
      </c>
      <c r="G40" s="288">
        <f>IF(F40=0,"-",F40/(F40+D40))</f>
        <v>0.7120797283977659</v>
      </c>
      <c r="H40" s="287">
        <v>114</v>
      </c>
      <c r="I40" s="288">
        <f>IF(H40=0,"-",H40/(H40+J40))</f>
        <v>0.40140845070422537</v>
      </c>
      <c r="J40" s="287">
        <v>170</v>
      </c>
      <c r="K40" s="288">
        <f>IF(J40=0,"-",J40/(J40+H40))</f>
        <v>0.59859154929577463</v>
      </c>
      <c r="L40" s="287">
        <v>2149</v>
      </c>
      <c r="M40" s="288">
        <f>IF(L40=0,"-",L40/(L40+N40))</f>
        <v>0.28818559742523803</v>
      </c>
      <c r="N40" s="287">
        <v>5308</v>
      </c>
      <c r="O40" s="288">
        <f>IF(N40=0,"-",N40/(N40+L40))</f>
        <v>0.71181440257476192</v>
      </c>
      <c r="P40" s="287">
        <v>365</v>
      </c>
      <c r="Q40" s="288">
        <f>IF(P40=0,"-",P40/(P40+R40))</f>
        <v>0.26296829971181557</v>
      </c>
      <c r="R40" s="287">
        <v>1023</v>
      </c>
      <c r="S40" s="288">
        <f>IF(R40=0,"-",R40/(R40+P40))</f>
        <v>0.73703170028818443</v>
      </c>
      <c r="T40" s="287">
        <v>1</v>
      </c>
      <c r="U40" s="288">
        <f>IF(T40=0,"-",T40/(T40+V40))</f>
        <v>0.5</v>
      </c>
      <c r="V40" s="287">
        <v>1</v>
      </c>
      <c r="W40" s="288">
        <f>IF(V40=0,"-",V40/(V40+T40))</f>
        <v>0.5</v>
      </c>
    </row>
    <row r="41" spans="2:26">
      <c r="B41" s="280" t="s">
        <v>779</v>
      </c>
      <c r="C41" s="281">
        <f t="shared" ref="C41:C49" si="21">SUM(D41,F41)</f>
        <v>9238</v>
      </c>
      <c r="D41" s="281">
        <f>SUM(D42:D49)</f>
        <v>2680</v>
      </c>
      <c r="E41" s="282">
        <f>IF(D41=0,"-",D41/(D41+F41))</f>
        <v>0.29010608356787182</v>
      </c>
      <c r="F41" s="281">
        <f>SUM(F42:F49)</f>
        <v>6558</v>
      </c>
      <c r="G41" s="282">
        <f t="shared" ref="G41:G49" si="22">IF(F41=0,"-",F41/(F41+D41))</f>
        <v>0.70989391643212818</v>
      </c>
      <c r="H41" s="281">
        <f>SUM(H42:H49)</f>
        <v>114</v>
      </c>
      <c r="I41" s="285">
        <f>IF(H41=0,"-",H41/(H41+J41))</f>
        <v>0.40140845070422537</v>
      </c>
      <c r="J41" s="281">
        <f>SUM(J42:J49)</f>
        <v>170</v>
      </c>
      <c r="K41" s="285">
        <f t="shared" ref="K41:K49" si="23">IF(J41=0,"-",J41/(J41+H41))</f>
        <v>0.59859154929577463</v>
      </c>
      <c r="L41" s="281">
        <f>SUM(L42:L49)</f>
        <v>2186</v>
      </c>
      <c r="M41" s="285">
        <f t="shared" si="16"/>
        <v>0.29022835900159322</v>
      </c>
      <c r="N41" s="281">
        <f>SUM(N42:N49)</f>
        <v>5346</v>
      </c>
      <c r="O41" s="285">
        <f t="shared" si="17"/>
        <v>0.70977164099840684</v>
      </c>
      <c r="P41" s="281">
        <f>SUM(P42:P49)</f>
        <v>379</v>
      </c>
      <c r="Q41" s="285">
        <f t="shared" si="0"/>
        <v>0.2669014084507042</v>
      </c>
      <c r="R41" s="281">
        <f>SUM(R42:R49)</f>
        <v>1041</v>
      </c>
      <c r="S41" s="285">
        <f t="shared" si="18"/>
        <v>0.7330985915492958</v>
      </c>
      <c r="T41" s="281">
        <f>SUM(T42:T49)</f>
        <v>1</v>
      </c>
      <c r="U41" s="285">
        <f>IF(T41=0,"-",T41/(T41+V41))</f>
        <v>0.5</v>
      </c>
      <c r="V41" s="281">
        <f>SUM(V42:V49)</f>
        <v>1</v>
      </c>
      <c r="W41" s="285">
        <f>IF(V41=0,"-",V41/(V41+T41))</f>
        <v>0.5</v>
      </c>
    </row>
    <row r="42" spans="2:26">
      <c r="B42" s="299" t="s">
        <v>780</v>
      </c>
      <c r="C42" s="284">
        <f t="shared" si="21"/>
        <v>947</v>
      </c>
      <c r="D42" s="284">
        <f t="shared" ref="D42:D49" si="24">SUM(H42,L42,P42,T42)</f>
        <v>286</v>
      </c>
      <c r="E42" s="285">
        <f t="shared" ref="E42:E49" si="25">IF(D42=0,"-",D42/(D42+F42))</f>
        <v>0.3020063357972545</v>
      </c>
      <c r="F42" s="284">
        <f t="shared" ref="F42:F49" si="26">SUM(J42,N42,R42,V42)</f>
        <v>661</v>
      </c>
      <c r="G42" s="285">
        <f t="shared" si="22"/>
        <v>0.69799366420274556</v>
      </c>
      <c r="H42" s="284">
        <v>10</v>
      </c>
      <c r="I42" s="285">
        <f>IF(H42=0,"-",H42/(H42+J42))</f>
        <v>0.45454545454545453</v>
      </c>
      <c r="J42" s="284">
        <v>12</v>
      </c>
      <c r="K42" s="285">
        <f t="shared" si="23"/>
        <v>0.54545454545454541</v>
      </c>
      <c r="L42" s="284">
        <v>232</v>
      </c>
      <c r="M42" s="285">
        <f t="shared" si="16"/>
        <v>0.30090791180285342</v>
      </c>
      <c r="N42" s="284">
        <v>539</v>
      </c>
      <c r="O42" s="285">
        <f t="shared" si="17"/>
        <v>0.69909208819714652</v>
      </c>
      <c r="P42" s="284">
        <v>44</v>
      </c>
      <c r="Q42" s="285">
        <f t="shared" si="0"/>
        <v>0.2857142857142857</v>
      </c>
      <c r="R42" s="284">
        <v>110</v>
      </c>
      <c r="S42" s="285">
        <f t="shared" si="18"/>
        <v>0.7142857142857143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99" t="s">
        <v>781</v>
      </c>
      <c r="C43" s="284">
        <f t="shared" si="21"/>
        <v>2239</v>
      </c>
      <c r="D43" s="284">
        <f t="shared" si="24"/>
        <v>570</v>
      </c>
      <c r="E43" s="285">
        <f t="shared" si="25"/>
        <v>0.25457793657882982</v>
      </c>
      <c r="F43" s="284">
        <f t="shared" si="26"/>
        <v>1669</v>
      </c>
      <c r="G43" s="285">
        <f t="shared" si="22"/>
        <v>0.74542206342117012</v>
      </c>
      <c r="H43" s="284">
        <v>42</v>
      </c>
      <c r="I43" s="285">
        <f t="shared" ref="I43:I49" si="27">IF(H43=0,"-",H43/(H43+J43))</f>
        <v>0.33333333333333331</v>
      </c>
      <c r="J43" s="284">
        <v>84</v>
      </c>
      <c r="K43" s="285">
        <f t="shared" si="23"/>
        <v>0.66666666666666663</v>
      </c>
      <c r="L43" s="284">
        <v>398</v>
      </c>
      <c r="M43" s="285">
        <f t="shared" si="16"/>
        <v>0.23411764705882354</v>
      </c>
      <c r="N43" s="284">
        <v>1302</v>
      </c>
      <c r="O43" s="285">
        <f t="shared" si="17"/>
        <v>0.76588235294117646</v>
      </c>
      <c r="P43" s="284">
        <v>129</v>
      </c>
      <c r="Q43" s="285">
        <f t="shared" si="0"/>
        <v>0.31386861313868614</v>
      </c>
      <c r="R43" s="284">
        <v>282</v>
      </c>
      <c r="S43" s="285">
        <f t="shared" si="18"/>
        <v>0.68613138686131392</v>
      </c>
      <c r="T43" s="284">
        <v>1</v>
      </c>
      <c r="U43" s="285">
        <f t="shared" si="19"/>
        <v>0.5</v>
      </c>
      <c r="V43" s="284">
        <v>1</v>
      </c>
      <c r="W43" s="285">
        <f t="shared" si="20"/>
        <v>0.5</v>
      </c>
    </row>
    <row r="44" spans="2:26">
      <c r="B44" s="299" t="s">
        <v>782</v>
      </c>
      <c r="C44" s="284">
        <f t="shared" si="21"/>
        <v>685</v>
      </c>
      <c r="D44" s="284">
        <f t="shared" si="24"/>
        <v>176</v>
      </c>
      <c r="E44" s="285">
        <f t="shared" si="25"/>
        <v>0.25693430656934307</v>
      </c>
      <c r="F44" s="284">
        <f t="shared" si="26"/>
        <v>509</v>
      </c>
      <c r="G44" s="285">
        <f t="shared" si="22"/>
        <v>0.74306569343065698</v>
      </c>
      <c r="H44" s="284">
        <v>6</v>
      </c>
      <c r="I44" s="285">
        <f t="shared" si="27"/>
        <v>0.54545454545454541</v>
      </c>
      <c r="J44" s="284">
        <v>5</v>
      </c>
      <c r="K44" s="285">
        <f t="shared" si="23"/>
        <v>0.45454545454545453</v>
      </c>
      <c r="L44" s="284">
        <v>139</v>
      </c>
      <c r="M44" s="285">
        <f t="shared" si="16"/>
        <v>0.25318761384335153</v>
      </c>
      <c r="N44" s="284">
        <v>410</v>
      </c>
      <c r="O44" s="285">
        <f t="shared" si="17"/>
        <v>0.74681238615664847</v>
      </c>
      <c r="P44" s="284">
        <v>31</v>
      </c>
      <c r="Q44" s="285">
        <f t="shared" si="0"/>
        <v>0.248</v>
      </c>
      <c r="R44" s="284">
        <v>94</v>
      </c>
      <c r="S44" s="285">
        <f t="shared" si="18"/>
        <v>0.752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99" t="s">
        <v>783</v>
      </c>
      <c r="C45" s="284">
        <f t="shared" si="21"/>
        <v>907</v>
      </c>
      <c r="D45" s="284">
        <f t="shared" si="24"/>
        <v>239</v>
      </c>
      <c r="E45" s="285">
        <f t="shared" si="25"/>
        <v>0.26350606394707826</v>
      </c>
      <c r="F45" s="284">
        <f t="shared" si="26"/>
        <v>668</v>
      </c>
      <c r="G45" s="285">
        <f t="shared" si="22"/>
        <v>0.73649393605292168</v>
      </c>
      <c r="H45" s="284">
        <v>7</v>
      </c>
      <c r="I45" s="285">
        <f t="shared" si="27"/>
        <v>0.41176470588235292</v>
      </c>
      <c r="J45" s="284">
        <v>10</v>
      </c>
      <c r="K45" s="285">
        <f t="shared" si="23"/>
        <v>0.58823529411764708</v>
      </c>
      <c r="L45" s="284">
        <v>213</v>
      </c>
      <c r="M45" s="285">
        <f t="shared" si="16"/>
        <v>0.27377892030848328</v>
      </c>
      <c r="N45" s="284">
        <v>565</v>
      </c>
      <c r="O45" s="285">
        <f t="shared" si="17"/>
        <v>0.72622107969151672</v>
      </c>
      <c r="P45" s="284">
        <v>19</v>
      </c>
      <c r="Q45" s="285">
        <f t="shared" si="0"/>
        <v>0.16964285714285715</v>
      </c>
      <c r="R45" s="284">
        <v>93</v>
      </c>
      <c r="S45" s="285">
        <f t="shared" si="18"/>
        <v>0.8303571428571429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99" t="s">
        <v>784</v>
      </c>
      <c r="C46" s="284">
        <f t="shared" si="21"/>
        <v>650</v>
      </c>
      <c r="D46" s="284">
        <f t="shared" si="24"/>
        <v>192</v>
      </c>
      <c r="E46" s="285">
        <f t="shared" si="25"/>
        <v>0.29538461538461541</v>
      </c>
      <c r="F46" s="284">
        <f t="shared" si="26"/>
        <v>458</v>
      </c>
      <c r="G46" s="285">
        <f t="shared" si="22"/>
        <v>0.70461538461538464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167</v>
      </c>
      <c r="M46" s="285">
        <f t="shared" si="16"/>
        <v>0.30983302411873842</v>
      </c>
      <c r="N46" s="284">
        <v>372</v>
      </c>
      <c r="O46" s="285">
        <f t="shared" si="17"/>
        <v>0.69016697588126164</v>
      </c>
      <c r="P46" s="284">
        <v>20</v>
      </c>
      <c r="Q46" s="285">
        <f t="shared" si="0"/>
        <v>0.20202020202020202</v>
      </c>
      <c r="R46" s="284">
        <v>79</v>
      </c>
      <c r="S46" s="285">
        <f t="shared" si="18"/>
        <v>0.79797979797979801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99" t="s">
        <v>785</v>
      </c>
      <c r="C47" s="284">
        <f t="shared" si="21"/>
        <v>1224</v>
      </c>
      <c r="D47" s="284">
        <f t="shared" si="24"/>
        <v>353</v>
      </c>
      <c r="E47" s="285">
        <f t="shared" si="25"/>
        <v>0.28839869281045749</v>
      </c>
      <c r="F47" s="284">
        <f t="shared" si="26"/>
        <v>871</v>
      </c>
      <c r="G47" s="285">
        <f t="shared" si="22"/>
        <v>0.71160130718954251</v>
      </c>
      <c r="H47" s="284">
        <v>12</v>
      </c>
      <c r="I47" s="285">
        <f t="shared" si="27"/>
        <v>0.4</v>
      </c>
      <c r="J47" s="284">
        <v>18</v>
      </c>
      <c r="K47" s="285">
        <f t="shared" si="23"/>
        <v>0.6</v>
      </c>
      <c r="L47" s="284">
        <v>301</v>
      </c>
      <c r="M47" s="285">
        <f t="shared" si="16"/>
        <v>0.29831516352824577</v>
      </c>
      <c r="N47" s="284">
        <v>708</v>
      </c>
      <c r="O47" s="285">
        <f t="shared" si="17"/>
        <v>0.70168483647175417</v>
      </c>
      <c r="P47" s="284">
        <v>40</v>
      </c>
      <c r="Q47" s="285">
        <f t="shared" si="0"/>
        <v>0.21621621621621623</v>
      </c>
      <c r="R47" s="284">
        <v>145</v>
      </c>
      <c r="S47" s="285">
        <f t="shared" si="18"/>
        <v>0.78378378378378377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99" t="s">
        <v>786</v>
      </c>
      <c r="C48" s="284">
        <f t="shared" si="21"/>
        <v>2517</v>
      </c>
      <c r="D48" s="284">
        <f t="shared" si="24"/>
        <v>837</v>
      </c>
      <c r="E48" s="285">
        <f t="shared" si="25"/>
        <v>0.33253873659118</v>
      </c>
      <c r="F48" s="284">
        <f t="shared" si="26"/>
        <v>1680</v>
      </c>
      <c r="G48" s="285">
        <f t="shared" si="22"/>
        <v>0.66746126340882006</v>
      </c>
      <c r="H48" s="284">
        <v>30</v>
      </c>
      <c r="I48" s="285">
        <f t="shared" si="27"/>
        <v>0.4838709677419355</v>
      </c>
      <c r="J48" s="284">
        <v>32</v>
      </c>
      <c r="K48" s="285">
        <f t="shared" si="23"/>
        <v>0.5161290322580645</v>
      </c>
      <c r="L48" s="284">
        <v>712</v>
      </c>
      <c r="M48" s="285">
        <f t="shared" si="16"/>
        <v>0.33411543876114502</v>
      </c>
      <c r="N48" s="284">
        <v>1419</v>
      </c>
      <c r="O48" s="285">
        <f t="shared" si="17"/>
        <v>0.66588456123885498</v>
      </c>
      <c r="P48" s="284">
        <v>95</v>
      </c>
      <c r="Q48" s="285">
        <f t="shared" si="0"/>
        <v>0.2932098765432099</v>
      </c>
      <c r="R48" s="284">
        <v>229</v>
      </c>
      <c r="S48" s="285">
        <f t="shared" si="18"/>
        <v>0.70679012345679015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00" t="s">
        <v>787</v>
      </c>
      <c r="C49" s="287">
        <f t="shared" si="21"/>
        <v>69</v>
      </c>
      <c r="D49" s="287">
        <f t="shared" si="24"/>
        <v>27</v>
      </c>
      <c r="E49" s="288">
        <f t="shared" si="25"/>
        <v>0.39130434782608697</v>
      </c>
      <c r="F49" s="287">
        <f t="shared" si="26"/>
        <v>42</v>
      </c>
      <c r="G49" s="288">
        <f t="shared" si="22"/>
        <v>0.60869565217391308</v>
      </c>
      <c r="H49" s="287">
        <v>2</v>
      </c>
      <c r="I49" s="288">
        <f t="shared" si="27"/>
        <v>0.5</v>
      </c>
      <c r="J49" s="287">
        <v>2</v>
      </c>
      <c r="K49" s="288">
        <f t="shared" si="23"/>
        <v>0.5</v>
      </c>
      <c r="L49" s="287">
        <v>24</v>
      </c>
      <c r="M49" s="288">
        <f t="shared" si="16"/>
        <v>0.43636363636363634</v>
      </c>
      <c r="N49" s="287">
        <v>31</v>
      </c>
      <c r="O49" s="288">
        <f t="shared" si="17"/>
        <v>0.5636363636363636</v>
      </c>
      <c r="P49" s="287">
        <v>1</v>
      </c>
      <c r="Q49" s="288">
        <f t="shared" si="0"/>
        <v>0.1</v>
      </c>
      <c r="R49" s="287">
        <v>9</v>
      </c>
      <c r="S49" s="288">
        <f t="shared" si="18"/>
        <v>0.9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61" t="s">
        <v>803</v>
      </c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</row>
    <row r="51" spans="2:23">
      <c r="B51" s="301" t="s">
        <v>804</v>
      </c>
    </row>
    <row r="52" spans="2:23">
      <c r="B52" s="301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1172A-777F-457A-80A6-ABEE37B57DAB}">
  <sheetPr>
    <pageSetUpPr fitToPage="1"/>
  </sheetPr>
  <dimension ref="A1:Z52"/>
  <sheetViews>
    <sheetView zoomScale="70" zoomScaleNormal="70" workbookViewId="0">
      <selection activeCell="B1" sqref="B1:W1"/>
    </sheetView>
  </sheetViews>
  <sheetFormatPr defaultRowHeight="16.2"/>
  <cols>
    <col min="1" max="1" width="8.33203125" style="290" customWidth="1"/>
    <col min="2" max="2" width="29.77734375" style="290" customWidth="1"/>
    <col min="3" max="23" width="9.88671875" style="297" customWidth="1"/>
    <col min="24" max="24" width="10.33203125" style="297" customWidth="1"/>
    <col min="25" max="25" width="9.88671875" style="297" customWidth="1"/>
    <col min="26" max="26" width="10.21875" style="297" customWidth="1"/>
    <col min="27" max="256" width="9" style="290"/>
    <col min="257" max="257" width="8.33203125" style="290" customWidth="1"/>
    <col min="258" max="258" width="29.77734375" style="290" customWidth="1"/>
    <col min="259" max="279" width="9.88671875" style="290" customWidth="1"/>
    <col min="280" max="280" width="10.33203125" style="290" customWidth="1"/>
    <col min="281" max="281" width="9.88671875" style="290" customWidth="1"/>
    <col min="282" max="282" width="10.21875" style="290" customWidth="1"/>
    <col min="283" max="512" width="9" style="290"/>
    <col min="513" max="513" width="8.33203125" style="290" customWidth="1"/>
    <col min="514" max="514" width="29.77734375" style="290" customWidth="1"/>
    <col min="515" max="535" width="9.88671875" style="290" customWidth="1"/>
    <col min="536" max="536" width="10.33203125" style="290" customWidth="1"/>
    <col min="537" max="537" width="9.88671875" style="290" customWidth="1"/>
    <col min="538" max="538" width="10.21875" style="290" customWidth="1"/>
    <col min="539" max="768" width="9" style="290"/>
    <col min="769" max="769" width="8.33203125" style="290" customWidth="1"/>
    <col min="770" max="770" width="29.77734375" style="290" customWidth="1"/>
    <col min="771" max="791" width="9.88671875" style="290" customWidth="1"/>
    <col min="792" max="792" width="10.33203125" style="290" customWidth="1"/>
    <col min="793" max="793" width="9.88671875" style="290" customWidth="1"/>
    <col min="794" max="794" width="10.21875" style="290" customWidth="1"/>
    <col min="795" max="1024" width="9" style="290"/>
    <col min="1025" max="1025" width="8.33203125" style="290" customWidth="1"/>
    <col min="1026" max="1026" width="29.77734375" style="290" customWidth="1"/>
    <col min="1027" max="1047" width="9.88671875" style="290" customWidth="1"/>
    <col min="1048" max="1048" width="10.33203125" style="290" customWidth="1"/>
    <col min="1049" max="1049" width="9.88671875" style="290" customWidth="1"/>
    <col min="1050" max="1050" width="10.21875" style="290" customWidth="1"/>
    <col min="1051" max="1280" width="9" style="290"/>
    <col min="1281" max="1281" width="8.33203125" style="290" customWidth="1"/>
    <col min="1282" max="1282" width="29.77734375" style="290" customWidth="1"/>
    <col min="1283" max="1303" width="9.88671875" style="290" customWidth="1"/>
    <col min="1304" max="1304" width="10.33203125" style="290" customWidth="1"/>
    <col min="1305" max="1305" width="9.88671875" style="290" customWidth="1"/>
    <col min="1306" max="1306" width="10.21875" style="290" customWidth="1"/>
    <col min="1307" max="1536" width="9" style="290"/>
    <col min="1537" max="1537" width="8.33203125" style="290" customWidth="1"/>
    <col min="1538" max="1538" width="29.77734375" style="290" customWidth="1"/>
    <col min="1539" max="1559" width="9.88671875" style="290" customWidth="1"/>
    <col min="1560" max="1560" width="10.33203125" style="290" customWidth="1"/>
    <col min="1561" max="1561" width="9.88671875" style="290" customWidth="1"/>
    <col min="1562" max="1562" width="10.21875" style="290" customWidth="1"/>
    <col min="1563" max="1792" width="9" style="290"/>
    <col min="1793" max="1793" width="8.33203125" style="290" customWidth="1"/>
    <col min="1794" max="1794" width="29.77734375" style="290" customWidth="1"/>
    <col min="1795" max="1815" width="9.88671875" style="290" customWidth="1"/>
    <col min="1816" max="1816" width="10.33203125" style="290" customWidth="1"/>
    <col min="1817" max="1817" width="9.88671875" style="290" customWidth="1"/>
    <col min="1818" max="1818" width="10.21875" style="290" customWidth="1"/>
    <col min="1819" max="2048" width="9" style="290"/>
    <col min="2049" max="2049" width="8.33203125" style="290" customWidth="1"/>
    <col min="2050" max="2050" width="29.77734375" style="290" customWidth="1"/>
    <col min="2051" max="2071" width="9.88671875" style="290" customWidth="1"/>
    <col min="2072" max="2072" width="10.33203125" style="290" customWidth="1"/>
    <col min="2073" max="2073" width="9.88671875" style="290" customWidth="1"/>
    <col min="2074" max="2074" width="10.21875" style="290" customWidth="1"/>
    <col min="2075" max="2304" width="9" style="290"/>
    <col min="2305" max="2305" width="8.33203125" style="290" customWidth="1"/>
    <col min="2306" max="2306" width="29.77734375" style="290" customWidth="1"/>
    <col min="2307" max="2327" width="9.88671875" style="290" customWidth="1"/>
    <col min="2328" max="2328" width="10.33203125" style="290" customWidth="1"/>
    <col min="2329" max="2329" width="9.88671875" style="290" customWidth="1"/>
    <col min="2330" max="2330" width="10.21875" style="290" customWidth="1"/>
    <col min="2331" max="2560" width="9" style="290"/>
    <col min="2561" max="2561" width="8.33203125" style="290" customWidth="1"/>
    <col min="2562" max="2562" width="29.77734375" style="290" customWidth="1"/>
    <col min="2563" max="2583" width="9.88671875" style="290" customWidth="1"/>
    <col min="2584" max="2584" width="10.33203125" style="290" customWidth="1"/>
    <col min="2585" max="2585" width="9.88671875" style="290" customWidth="1"/>
    <col min="2586" max="2586" width="10.21875" style="290" customWidth="1"/>
    <col min="2587" max="2816" width="9" style="290"/>
    <col min="2817" max="2817" width="8.33203125" style="290" customWidth="1"/>
    <col min="2818" max="2818" width="29.77734375" style="290" customWidth="1"/>
    <col min="2819" max="2839" width="9.88671875" style="290" customWidth="1"/>
    <col min="2840" max="2840" width="10.33203125" style="290" customWidth="1"/>
    <col min="2841" max="2841" width="9.88671875" style="290" customWidth="1"/>
    <col min="2842" max="2842" width="10.21875" style="290" customWidth="1"/>
    <col min="2843" max="3072" width="9" style="290"/>
    <col min="3073" max="3073" width="8.33203125" style="290" customWidth="1"/>
    <col min="3074" max="3074" width="29.77734375" style="290" customWidth="1"/>
    <col min="3075" max="3095" width="9.88671875" style="290" customWidth="1"/>
    <col min="3096" max="3096" width="10.33203125" style="290" customWidth="1"/>
    <col min="3097" max="3097" width="9.88671875" style="290" customWidth="1"/>
    <col min="3098" max="3098" width="10.21875" style="290" customWidth="1"/>
    <col min="3099" max="3328" width="9" style="290"/>
    <col min="3329" max="3329" width="8.33203125" style="290" customWidth="1"/>
    <col min="3330" max="3330" width="29.77734375" style="290" customWidth="1"/>
    <col min="3331" max="3351" width="9.88671875" style="290" customWidth="1"/>
    <col min="3352" max="3352" width="10.33203125" style="290" customWidth="1"/>
    <col min="3353" max="3353" width="9.88671875" style="290" customWidth="1"/>
    <col min="3354" max="3354" width="10.21875" style="290" customWidth="1"/>
    <col min="3355" max="3584" width="9" style="290"/>
    <col min="3585" max="3585" width="8.33203125" style="290" customWidth="1"/>
    <col min="3586" max="3586" width="29.77734375" style="290" customWidth="1"/>
    <col min="3587" max="3607" width="9.88671875" style="290" customWidth="1"/>
    <col min="3608" max="3608" width="10.33203125" style="290" customWidth="1"/>
    <col min="3609" max="3609" width="9.88671875" style="290" customWidth="1"/>
    <col min="3610" max="3610" width="10.21875" style="290" customWidth="1"/>
    <col min="3611" max="3840" width="9" style="290"/>
    <col min="3841" max="3841" width="8.33203125" style="290" customWidth="1"/>
    <col min="3842" max="3842" width="29.77734375" style="290" customWidth="1"/>
    <col min="3843" max="3863" width="9.88671875" style="290" customWidth="1"/>
    <col min="3864" max="3864" width="10.33203125" style="290" customWidth="1"/>
    <col min="3865" max="3865" width="9.88671875" style="290" customWidth="1"/>
    <col min="3866" max="3866" width="10.21875" style="290" customWidth="1"/>
    <col min="3867" max="4096" width="9" style="290"/>
    <col min="4097" max="4097" width="8.33203125" style="290" customWidth="1"/>
    <col min="4098" max="4098" width="29.77734375" style="290" customWidth="1"/>
    <col min="4099" max="4119" width="9.88671875" style="290" customWidth="1"/>
    <col min="4120" max="4120" width="10.33203125" style="290" customWidth="1"/>
    <col min="4121" max="4121" width="9.88671875" style="290" customWidth="1"/>
    <col min="4122" max="4122" width="10.21875" style="290" customWidth="1"/>
    <col min="4123" max="4352" width="9" style="290"/>
    <col min="4353" max="4353" width="8.33203125" style="290" customWidth="1"/>
    <col min="4354" max="4354" width="29.77734375" style="290" customWidth="1"/>
    <col min="4355" max="4375" width="9.88671875" style="290" customWidth="1"/>
    <col min="4376" max="4376" width="10.33203125" style="290" customWidth="1"/>
    <col min="4377" max="4377" width="9.88671875" style="290" customWidth="1"/>
    <col min="4378" max="4378" width="10.21875" style="290" customWidth="1"/>
    <col min="4379" max="4608" width="9" style="290"/>
    <col min="4609" max="4609" width="8.33203125" style="290" customWidth="1"/>
    <col min="4610" max="4610" width="29.77734375" style="290" customWidth="1"/>
    <col min="4611" max="4631" width="9.88671875" style="290" customWidth="1"/>
    <col min="4632" max="4632" width="10.33203125" style="290" customWidth="1"/>
    <col min="4633" max="4633" width="9.88671875" style="290" customWidth="1"/>
    <col min="4634" max="4634" width="10.21875" style="290" customWidth="1"/>
    <col min="4635" max="4864" width="9" style="290"/>
    <col min="4865" max="4865" width="8.33203125" style="290" customWidth="1"/>
    <col min="4866" max="4866" width="29.77734375" style="290" customWidth="1"/>
    <col min="4867" max="4887" width="9.88671875" style="290" customWidth="1"/>
    <col min="4888" max="4888" width="10.33203125" style="290" customWidth="1"/>
    <col min="4889" max="4889" width="9.88671875" style="290" customWidth="1"/>
    <col min="4890" max="4890" width="10.21875" style="290" customWidth="1"/>
    <col min="4891" max="5120" width="9" style="290"/>
    <col min="5121" max="5121" width="8.33203125" style="290" customWidth="1"/>
    <col min="5122" max="5122" width="29.77734375" style="290" customWidth="1"/>
    <col min="5123" max="5143" width="9.88671875" style="290" customWidth="1"/>
    <col min="5144" max="5144" width="10.33203125" style="290" customWidth="1"/>
    <col min="5145" max="5145" width="9.88671875" style="290" customWidth="1"/>
    <col min="5146" max="5146" width="10.21875" style="290" customWidth="1"/>
    <col min="5147" max="5376" width="9" style="290"/>
    <col min="5377" max="5377" width="8.33203125" style="290" customWidth="1"/>
    <col min="5378" max="5378" width="29.77734375" style="290" customWidth="1"/>
    <col min="5379" max="5399" width="9.88671875" style="290" customWidth="1"/>
    <col min="5400" max="5400" width="10.33203125" style="290" customWidth="1"/>
    <col min="5401" max="5401" width="9.88671875" style="290" customWidth="1"/>
    <col min="5402" max="5402" width="10.21875" style="290" customWidth="1"/>
    <col min="5403" max="5632" width="9" style="290"/>
    <col min="5633" max="5633" width="8.33203125" style="290" customWidth="1"/>
    <col min="5634" max="5634" width="29.77734375" style="290" customWidth="1"/>
    <col min="5635" max="5655" width="9.88671875" style="290" customWidth="1"/>
    <col min="5656" max="5656" width="10.33203125" style="290" customWidth="1"/>
    <col min="5657" max="5657" width="9.88671875" style="290" customWidth="1"/>
    <col min="5658" max="5658" width="10.21875" style="290" customWidth="1"/>
    <col min="5659" max="5888" width="9" style="290"/>
    <col min="5889" max="5889" width="8.33203125" style="290" customWidth="1"/>
    <col min="5890" max="5890" width="29.77734375" style="290" customWidth="1"/>
    <col min="5891" max="5911" width="9.88671875" style="290" customWidth="1"/>
    <col min="5912" max="5912" width="10.33203125" style="290" customWidth="1"/>
    <col min="5913" max="5913" width="9.88671875" style="290" customWidth="1"/>
    <col min="5914" max="5914" width="10.21875" style="290" customWidth="1"/>
    <col min="5915" max="6144" width="9" style="290"/>
    <col min="6145" max="6145" width="8.33203125" style="290" customWidth="1"/>
    <col min="6146" max="6146" width="29.77734375" style="290" customWidth="1"/>
    <col min="6147" max="6167" width="9.88671875" style="290" customWidth="1"/>
    <col min="6168" max="6168" width="10.33203125" style="290" customWidth="1"/>
    <col min="6169" max="6169" width="9.88671875" style="290" customWidth="1"/>
    <col min="6170" max="6170" width="10.21875" style="290" customWidth="1"/>
    <col min="6171" max="6400" width="9" style="290"/>
    <col min="6401" max="6401" width="8.33203125" style="290" customWidth="1"/>
    <col min="6402" max="6402" width="29.77734375" style="290" customWidth="1"/>
    <col min="6403" max="6423" width="9.88671875" style="290" customWidth="1"/>
    <col min="6424" max="6424" width="10.33203125" style="290" customWidth="1"/>
    <col min="6425" max="6425" width="9.88671875" style="290" customWidth="1"/>
    <col min="6426" max="6426" width="10.21875" style="290" customWidth="1"/>
    <col min="6427" max="6656" width="9" style="290"/>
    <col min="6657" max="6657" width="8.33203125" style="290" customWidth="1"/>
    <col min="6658" max="6658" width="29.77734375" style="290" customWidth="1"/>
    <col min="6659" max="6679" width="9.88671875" style="290" customWidth="1"/>
    <col min="6680" max="6680" width="10.33203125" style="290" customWidth="1"/>
    <col min="6681" max="6681" width="9.88671875" style="290" customWidth="1"/>
    <col min="6682" max="6682" width="10.21875" style="290" customWidth="1"/>
    <col min="6683" max="6912" width="9" style="290"/>
    <col min="6913" max="6913" width="8.33203125" style="290" customWidth="1"/>
    <col min="6914" max="6914" width="29.77734375" style="290" customWidth="1"/>
    <col min="6915" max="6935" width="9.88671875" style="290" customWidth="1"/>
    <col min="6936" max="6936" width="10.33203125" style="290" customWidth="1"/>
    <col min="6937" max="6937" width="9.88671875" style="290" customWidth="1"/>
    <col min="6938" max="6938" width="10.21875" style="290" customWidth="1"/>
    <col min="6939" max="7168" width="9" style="290"/>
    <col min="7169" max="7169" width="8.33203125" style="290" customWidth="1"/>
    <col min="7170" max="7170" width="29.77734375" style="290" customWidth="1"/>
    <col min="7171" max="7191" width="9.88671875" style="290" customWidth="1"/>
    <col min="7192" max="7192" width="10.33203125" style="290" customWidth="1"/>
    <col min="7193" max="7193" width="9.88671875" style="290" customWidth="1"/>
    <col min="7194" max="7194" width="10.21875" style="290" customWidth="1"/>
    <col min="7195" max="7424" width="9" style="290"/>
    <col min="7425" max="7425" width="8.33203125" style="290" customWidth="1"/>
    <col min="7426" max="7426" width="29.77734375" style="290" customWidth="1"/>
    <col min="7427" max="7447" width="9.88671875" style="290" customWidth="1"/>
    <col min="7448" max="7448" width="10.33203125" style="290" customWidth="1"/>
    <col min="7449" max="7449" width="9.88671875" style="290" customWidth="1"/>
    <col min="7450" max="7450" width="10.21875" style="290" customWidth="1"/>
    <col min="7451" max="7680" width="9" style="290"/>
    <col min="7681" max="7681" width="8.33203125" style="290" customWidth="1"/>
    <col min="7682" max="7682" width="29.77734375" style="290" customWidth="1"/>
    <col min="7683" max="7703" width="9.88671875" style="290" customWidth="1"/>
    <col min="7704" max="7704" width="10.33203125" style="290" customWidth="1"/>
    <col min="7705" max="7705" width="9.88671875" style="290" customWidth="1"/>
    <col min="7706" max="7706" width="10.21875" style="290" customWidth="1"/>
    <col min="7707" max="7936" width="9" style="290"/>
    <col min="7937" max="7937" width="8.33203125" style="290" customWidth="1"/>
    <col min="7938" max="7938" width="29.77734375" style="290" customWidth="1"/>
    <col min="7939" max="7959" width="9.88671875" style="290" customWidth="1"/>
    <col min="7960" max="7960" width="10.33203125" style="290" customWidth="1"/>
    <col min="7961" max="7961" width="9.88671875" style="290" customWidth="1"/>
    <col min="7962" max="7962" width="10.21875" style="290" customWidth="1"/>
    <col min="7963" max="8192" width="9" style="290"/>
    <col min="8193" max="8193" width="8.33203125" style="290" customWidth="1"/>
    <col min="8194" max="8194" width="29.77734375" style="290" customWidth="1"/>
    <col min="8195" max="8215" width="9.88671875" style="290" customWidth="1"/>
    <col min="8216" max="8216" width="10.33203125" style="290" customWidth="1"/>
    <col min="8217" max="8217" width="9.88671875" style="290" customWidth="1"/>
    <col min="8218" max="8218" width="10.21875" style="290" customWidth="1"/>
    <col min="8219" max="8448" width="9" style="290"/>
    <col min="8449" max="8449" width="8.33203125" style="290" customWidth="1"/>
    <col min="8450" max="8450" width="29.77734375" style="290" customWidth="1"/>
    <col min="8451" max="8471" width="9.88671875" style="290" customWidth="1"/>
    <col min="8472" max="8472" width="10.33203125" style="290" customWidth="1"/>
    <col min="8473" max="8473" width="9.88671875" style="290" customWidth="1"/>
    <col min="8474" max="8474" width="10.21875" style="290" customWidth="1"/>
    <col min="8475" max="8704" width="9" style="290"/>
    <col min="8705" max="8705" width="8.33203125" style="290" customWidth="1"/>
    <col min="8706" max="8706" width="29.77734375" style="290" customWidth="1"/>
    <col min="8707" max="8727" width="9.88671875" style="290" customWidth="1"/>
    <col min="8728" max="8728" width="10.33203125" style="290" customWidth="1"/>
    <col min="8729" max="8729" width="9.88671875" style="290" customWidth="1"/>
    <col min="8730" max="8730" width="10.21875" style="290" customWidth="1"/>
    <col min="8731" max="8960" width="9" style="290"/>
    <col min="8961" max="8961" width="8.33203125" style="290" customWidth="1"/>
    <col min="8962" max="8962" width="29.77734375" style="290" customWidth="1"/>
    <col min="8963" max="8983" width="9.88671875" style="290" customWidth="1"/>
    <col min="8984" max="8984" width="10.33203125" style="290" customWidth="1"/>
    <col min="8985" max="8985" width="9.88671875" style="290" customWidth="1"/>
    <col min="8986" max="8986" width="10.21875" style="290" customWidth="1"/>
    <col min="8987" max="9216" width="9" style="290"/>
    <col min="9217" max="9217" width="8.33203125" style="290" customWidth="1"/>
    <col min="9218" max="9218" width="29.77734375" style="290" customWidth="1"/>
    <col min="9219" max="9239" width="9.88671875" style="290" customWidth="1"/>
    <col min="9240" max="9240" width="10.33203125" style="290" customWidth="1"/>
    <col min="9241" max="9241" width="9.88671875" style="290" customWidth="1"/>
    <col min="9242" max="9242" width="10.21875" style="290" customWidth="1"/>
    <col min="9243" max="9472" width="9" style="290"/>
    <col min="9473" max="9473" width="8.33203125" style="290" customWidth="1"/>
    <col min="9474" max="9474" width="29.77734375" style="290" customWidth="1"/>
    <col min="9475" max="9495" width="9.88671875" style="290" customWidth="1"/>
    <col min="9496" max="9496" width="10.33203125" style="290" customWidth="1"/>
    <col min="9497" max="9497" width="9.88671875" style="290" customWidth="1"/>
    <col min="9498" max="9498" width="10.21875" style="290" customWidth="1"/>
    <col min="9499" max="9728" width="9" style="290"/>
    <col min="9729" max="9729" width="8.33203125" style="290" customWidth="1"/>
    <col min="9730" max="9730" width="29.77734375" style="290" customWidth="1"/>
    <col min="9731" max="9751" width="9.88671875" style="290" customWidth="1"/>
    <col min="9752" max="9752" width="10.33203125" style="290" customWidth="1"/>
    <col min="9753" max="9753" width="9.88671875" style="290" customWidth="1"/>
    <col min="9754" max="9754" width="10.21875" style="290" customWidth="1"/>
    <col min="9755" max="9984" width="9" style="290"/>
    <col min="9985" max="9985" width="8.33203125" style="290" customWidth="1"/>
    <col min="9986" max="9986" width="29.77734375" style="290" customWidth="1"/>
    <col min="9987" max="10007" width="9.88671875" style="290" customWidth="1"/>
    <col min="10008" max="10008" width="10.33203125" style="290" customWidth="1"/>
    <col min="10009" max="10009" width="9.88671875" style="290" customWidth="1"/>
    <col min="10010" max="10010" width="10.21875" style="290" customWidth="1"/>
    <col min="10011" max="10240" width="9" style="290"/>
    <col min="10241" max="10241" width="8.33203125" style="290" customWidth="1"/>
    <col min="10242" max="10242" width="29.77734375" style="290" customWidth="1"/>
    <col min="10243" max="10263" width="9.88671875" style="290" customWidth="1"/>
    <col min="10264" max="10264" width="10.33203125" style="290" customWidth="1"/>
    <col min="10265" max="10265" width="9.88671875" style="290" customWidth="1"/>
    <col min="10266" max="10266" width="10.21875" style="290" customWidth="1"/>
    <col min="10267" max="10496" width="9" style="290"/>
    <col min="10497" max="10497" width="8.33203125" style="290" customWidth="1"/>
    <col min="10498" max="10498" width="29.77734375" style="290" customWidth="1"/>
    <col min="10499" max="10519" width="9.88671875" style="290" customWidth="1"/>
    <col min="10520" max="10520" width="10.33203125" style="290" customWidth="1"/>
    <col min="10521" max="10521" width="9.88671875" style="290" customWidth="1"/>
    <col min="10522" max="10522" width="10.21875" style="290" customWidth="1"/>
    <col min="10523" max="10752" width="9" style="290"/>
    <col min="10753" max="10753" width="8.33203125" style="290" customWidth="1"/>
    <col min="10754" max="10754" width="29.77734375" style="290" customWidth="1"/>
    <col min="10755" max="10775" width="9.88671875" style="290" customWidth="1"/>
    <col min="10776" max="10776" width="10.33203125" style="290" customWidth="1"/>
    <col min="10777" max="10777" width="9.88671875" style="290" customWidth="1"/>
    <col min="10778" max="10778" width="10.21875" style="290" customWidth="1"/>
    <col min="10779" max="11008" width="9" style="290"/>
    <col min="11009" max="11009" width="8.33203125" style="290" customWidth="1"/>
    <col min="11010" max="11010" width="29.77734375" style="290" customWidth="1"/>
    <col min="11011" max="11031" width="9.88671875" style="290" customWidth="1"/>
    <col min="11032" max="11032" width="10.33203125" style="290" customWidth="1"/>
    <col min="11033" max="11033" width="9.88671875" style="290" customWidth="1"/>
    <col min="11034" max="11034" width="10.21875" style="290" customWidth="1"/>
    <col min="11035" max="11264" width="9" style="290"/>
    <col min="11265" max="11265" width="8.33203125" style="290" customWidth="1"/>
    <col min="11266" max="11266" width="29.77734375" style="290" customWidth="1"/>
    <col min="11267" max="11287" width="9.88671875" style="290" customWidth="1"/>
    <col min="11288" max="11288" width="10.33203125" style="290" customWidth="1"/>
    <col min="11289" max="11289" width="9.88671875" style="290" customWidth="1"/>
    <col min="11290" max="11290" width="10.21875" style="290" customWidth="1"/>
    <col min="11291" max="11520" width="9" style="290"/>
    <col min="11521" max="11521" width="8.33203125" style="290" customWidth="1"/>
    <col min="11522" max="11522" width="29.77734375" style="290" customWidth="1"/>
    <col min="11523" max="11543" width="9.88671875" style="290" customWidth="1"/>
    <col min="11544" max="11544" width="10.33203125" style="290" customWidth="1"/>
    <col min="11545" max="11545" width="9.88671875" style="290" customWidth="1"/>
    <col min="11546" max="11546" width="10.21875" style="290" customWidth="1"/>
    <col min="11547" max="11776" width="9" style="290"/>
    <col min="11777" max="11777" width="8.33203125" style="290" customWidth="1"/>
    <col min="11778" max="11778" width="29.77734375" style="290" customWidth="1"/>
    <col min="11779" max="11799" width="9.88671875" style="290" customWidth="1"/>
    <col min="11800" max="11800" width="10.33203125" style="290" customWidth="1"/>
    <col min="11801" max="11801" width="9.88671875" style="290" customWidth="1"/>
    <col min="11802" max="11802" width="10.21875" style="290" customWidth="1"/>
    <col min="11803" max="12032" width="9" style="290"/>
    <col min="12033" max="12033" width="8.33203125" style="290" customWidth="1"/>
    <col min="12034" max="12034" width="29.77734375" style="290" customWidth="1"/>
    <col min="12035" max="12055" width="9.88671875" style="290" customWidth="1"/>
    <col min="12056" max="12056" width="10.33203125" style="290" customWidth="1"/>
    <col min="12057" max="12057" width="9.88671875" style="290" customWidth="1"/>
    <col min="12058" max="12058" width="10.21875" style="290" customWidth="1"/>
    <col min="12059" max="12288" width="9" style="290"/>
    <col min="12289" max="12289" width="8.33203125" style="290" customWidth="1"/>
    <col min="12290" max="12290" width="29.77734375" style="290" customWidth="1"/>
    <col min="12291" max="12311" width="9.88671875" style="290" customWidth="1"/>
    <col min="12312" max="12312" width="10.33203125" style="290" customWidth="1"/>
    <col min="12313" max="12313" width="9.88671875" style="290" customWidth="1"/>
    <col min="12314" max="12314" width="10.21875" style="290" customWidth="1"/>
    <col min="12315" max="12544" width="9" style="290"/>
    <col min="12545" max="12545" width="8.33203125" style="290" customWidth="1"/>
    <col min="12546" max="12546" width="29.77734375" style="290" customWidth="1"/>
    <col min="12547" max="12567" width="9.88671875" style="290" customWidth="1"/>
    <col min="12568" max="12568" width="10.33203125" style="290" customWidth="1"/>
    <col min="12569" max="12569" width="9.88671875" style="290" customWidth="1"/>
    <col min="12570" max="12570" width="10.21875" style="290" customWidth="1"/>
    <col min="12571" max="12800" width="9" style="290"/>
    <col min="12801" max="12801" width="8.33203125" style="290" customWidth="1"/>
    <col min="12802" max="12802" width="29.77734375" style="290" customWidth="1"/>
    <col min="12803" max="12823" width="9.88671875" style="290" customWidth="1"/>
    <col min="12824" max="12824" width="10.33203125" style="290" customWidth="1"/>
    <col min="12825" max="12825" width="9.88671875" style="290" customWidth="1"/>
    <col min="12826" max="12826" width="10.21875" style="290" customWidth="1"/>
    <col min="12827" max="13056" width="9" style="290"/>
    <col min="13057" max="13057" width="8.33203125" style="290" customWidth="1"/>
    <col min="13058" max="13058" width="29.77734375" style="290" customWidth="1"/>
    <col min="13059" max="13079" width="9.88671875" style="290" customWidth="1"/>
    <col min="13080" max="13080" width="10.33203125" style="290" customWidth="1"/>
    <col min="13081" max="13081" width="9.88671875" style="290" customWidth="1"/>
    <col min="13082" max="13082" width="10.21875" style="290" customWidth="1"/>
    <col min="13083" max="13312" width="9" style="290"/>
    <col min="13313" max="13313" width="8.33203125" style="290" customWidth="1"/>
    <col min="13314" max="13314" width="29.77734375" style="290" customWidth="1"/>
    <col min="13315" max="13335" width="9.88671875" style="290" customWidth="1"/>
    <col min="13336" max="13336" width="10.33203125" style="290" customWidth="1"/>
    <col min="13337" max="13337" width="9.88671875" style="290" customWidth="1"/>
    <col min="13338" max="13338" width="10.21875" style="290" customWidth="1"/>
    <col min="13339" max="13568" width="9" style="290"/>
    <col min="13569" max="13569" width="8.33203125" style="290" customWidth="1"/>
    <col min="13570" max="13570" width="29.77734375" style="290" customWidth="1"/>
    <col min="13571" max="13591" width="9.88671875" style="290" customWidth="1"/>
    <col min="13592" max="13592" width="10.33203125" style="290" customWidth="1"/>
    <col min="13593" max="13593" width="9.88671875" style="290" customWidth="1"/>
    <col min="13594" max="13594" width="10.21875" style="290" customWidth="1"/>
    <col min="13595" max="13824" width="9" style="290"/>
    <col min="13825" max="13825" width="8.33203125" style="290" customWidth="1"/>
    <col min="13826" max="13826" width="29.77734375" style="290" customWidth="1"/>
    <col min="13827" max="13847" width="9.88671875" style="290" customWidth="1"/>
    <col min="13848" max="13848" width="10.33203125" style="290" customWidth="1"/>
    <col min="13849" max="13849" width="9.88671875" style="290" customWidth="1"/>
    <col min="13850" max="13850" width="10.21875" style="290" customWidth="1"/>
    <col min="13851" max="14080" width="9" style="290"/>
    <col min="14081" max="14081" width="8.33203125" style="290" customWidth="1"/>
    <col min="14082" max="14082" width="29.77734375" style="290" customWidth="1"/>
    <col min="14083" max="14103" width="9.88671875" style="290" customWidth="1"/>
    <col min="14104" max="14104" width="10.33203125" style="290" customWidth="1"/>
    <col min="14105" max="14105" width="9.88671875" style="290" customWidth="1"/>
    <col min="14106" max="14106" width="10.21875" style="290" customWidth="1"/>
    <col min="14107" max="14336" width="9" style="290"/>
    <col min="14337" max="14337" width="8.33203125" style="290" customWidth="1"/>
    <col min="14338" max="14338" width="29.77734375" style="290" customWidth="1"/>
    <col min="14339" max="14359" width="9.88671875" style="290" customWidth="1"/>
    <col min="14360" max="14360" width="10.33203125" style="290" customWidth="1"/>
    <col min="14361" max="14361" width="9.88671875" style="290" customWidth="1"/>
    <col min="14362" max="14362" width="10.21875" style="290" customWidth="1"/>
    <col min="14363" max="14592" width="9" style="290"/>
    <col min="14593" max="14593" width="8.33203125" style="290" customWidth="1"/>
    <col min="14594" max="14594" width="29.77734375" style="290" customWidth="1"/>
    <col min="14595" max="14615" width="9.88671875" style="290" customWidth="1"/>
    <col min="14616" max="14616" width="10.33203125" style="290" customWidth="1"/>
    <col min="14617" max="14617" width="9.88671875" style="290" customWidth="1"/>
    <col min="14618" max="14618" width="10.21875" style="290" customWidth="1"/>
    <col min="14619" max="14848" width="9" style="290"/>
    <col min="14849" max="14849" width="8.33203125" style="290" customWidth="1"/>
    <col min="14850" max="14850" width="29.77734375" style="290" customWidth="1"/>
    <col min="14851" max="14871" width="9.88671875" style="290" customWidth="1"/>
    <col min="14872" max="14872" width="10.33203125" style="290" customWidth="1"/>
    <col min="14873" max="14873" width="9.88671875" style="290" customWidth="1"/>
    <col min="14874" max="14874" width="10.21875" style="290" customWidth="1"/>
    <col min="14875" max="15104" width="9" style="290"/>
    <col min="15105" max="15105" width="8.33203125" style="290" customWidth="1"/>
    <col min="15106" max="15106" width="29.77734375" style="290" customWidth="1"/>
    <col min="15107" max="15127" width="9.88671875" style="290" customWidth="1"/>
    <col min="15128" max="15128" width="10.33203125" style="290" customWidth="1"/>
    <col min="15129" max="15129" width="9.88671875" style="290" customWidth="1"/>
    <col min="15130" max="15130" width="10.21875" style="290" customWidth="1"/>
    <col min="15131" max="15360" width="9" style="290"/>
    <col min="15361" max="15361" width="8.33203125" style="290" customWidth="1"/>
    <col min="15362" max="15362" width="29.77734375" style="290" customWidth="1"/>
    <col min="15363" max="15383" width="9.88671875" style="290" customWidth="1"/>
    <col min="15384" max="15384" width="10.33203125" style="290" customWidth="1"/>
    <col min="15385" max="15385" width="9.88671875" style="290" customWidth="1"/>
    <col min="15386" max="15386" width="10.21875" style="290" customWidth="1"/>
    <col min="15387" max="15616" width="9" style="290"/>
    <col min="15617" max="15617" width="8.33203125" style="290" customWidth="1"/>
    <col min="15618" max="15618" width="29.77734375" style="290" customWidth="1"/>
    <col min="15619" max="15639" width="9.88671875" style="290" customWidth="1"/>
    <col min="15640" max="15640" width="10.33203125" style="290" customWidth="1"/>
    <col min="15641" max="15641" width="9.88671875" style="290" customWidth="1"/>
    <col min="15642" max="15642" width="10.21875" style="290" customWidth="1"/>
    <col min="15643" max="15872" width="9" style="290"/>
    <col min="15873" max="15873" width="8.33203125" style="290" customWidth="1"/>
    <col min="15874" max="15874" width="29.77734375" style="290" customWidth="1"/>
    <col min="15875" max="15895" width="9.88671875" style="290" customWidth="1"/>
    <col min="15896" max="15896" width="10.33203125" style="290" customWidth="1"/>
    <col min="15897" max="15897" width="9.88671875" style="290" customWidth="1"/>
    <col min="15898" max="15898" width="10.21875" style="290" customWidth="1"/>
    <col min="15899" max="16128" width="9" style="290"/>
    <col min="16129" max="16129" width="8.33203125" style="290" customWidth="1"/>
    <col min="16130" max="16130" width="29.77734375" style="290" customWidth="1"/>
    <col min="16131" max="16151" width="9.88671875" style="290" customWidth="1"/>
    <col min="16152" max="16152" width="10.33203125" style="290" customWidth="1"/>
    <col min="16153" max="16153" width="9.88671875" style="290" customWidth="1"/>
    <col min="16154" max="16154" width="10.21875" style="290" customWidth="1"/>
    <col min="16155" max="16384" width="9" style="290"/>
  </cols>
  <sheetData>
    <row r="1" spans="1:26" ht="21" customHeight="1">
      <c r="A1" s="242"/>
      <c r="B1" s="362" t="s">
        <v>788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292"/>
      <c r="Y1" s="292"/>
      <c r="Z1" s="292"/>
    </row>
    <row r="2" spans="1:26" ht="21" customHeight="1">
      <c r="B2" s="363" t="s">
        <v>800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290"/>
      <c r="Y2" s="290"/>
      <c r="Z2" s="290"/>
    </row>
    <row r="3" spans="1:26" ht="18" customHeight="1">
      <c r="B3" s="364" t="s">
        <v>801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291"/>
      <c r="Y3" s="291"/>
      <c r="Z3" s="291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93"/>
      <c r="U4" s="293"/>
      <c r="V4" s="293"/>
      <c r="W4" s="230" t="s">
        <v>0</v>
      </c>
      <c r="X4" s="291"/>
      <c r="Y4" s="291"/>
      <c r="Z4" s="291"/>
    </row>
    <row r="5" spans="1:26" ht="12" customHeight="1">
      <c r="B5" s="365" t="s">
        <v>802</v>
      </c>
      <c r="C5" s="357" t="s">
        <v>69</v>
      </c>
      <c r="D5" s="358"/>
      <c r="E5" s="358"/>
      <c r="F5" s="358"/>
      <c r="G5" s="358"/>
      <c r="H5" s="359" t="s">
        <v>41</v>
      </c>
      <c r="I5" s="359"/>
      <c r="J5" s="359"/>
      <c r="K5" s="359"/>
      <c r="L5" s="359" t="s">
        <v>42</v>
      </c>
      <c r="M5" s="359"/>
      <c r="N5" s="359"/>
      <c r="O5" s="359"/>
      <c r="P5" s="359" t="s">
        <v>43</v>
      </c>
      <c r="Q5" s="359"/>
      <c r="R5" s="359"/>
      <c r="S5" s="360"/>
      <c r="T5" s="358" t="s">
        <v>44</v>
      </c>
      <c r="U5" s="358"/>
      <c r="V5" s="358"/>
      <c r="W5" s="358"/>
      <c r="X5" s="290"/>
      <c r="Y5" s="290"/>
      <c r="Z5" s="290"/>
    </row>
    <row r="6" spans="1:26" ht="9" customHeight="1">
      <c r="B6" s="365"/>
      <c r="C6" s="358"/>
      <c r="D6" s="358"/>
      <c r="E6" s="358"/>
      <c r="F6" s="358"/>
      <c r="G6" s="358"/>
      <c r="H6" s="359"/>
      <c r="I6" s="359"/>
      <c r="J6" s="359"/>
      <c r="K6" s="359"/>
      <c r="L6" s="359"/>
      <c r="M6" s="359"/>
      <c r="N6" s="359"/>
      <c r="O6" s="359"/>
      <c r="P6" s="360"/>
      <c r="Q6" s="360"/>
      <c r="R6" s="360"/>
      <c r="S6" s="360"/>
      <c r="T6" s="358"/>
      <c r="U6" s="358"/>
      <c r="V6" s="358"/>
      <c r="W6" s="358"/>
      <c r="X6" s="290"/>
      <c r="Y6" s="290"/>
      <c r="Z6" s="290"/>
    </row>
    <row r="7" spans="1:26" ht="11.25" hidden="1" customHeight="1">
      <c r="B7" s="365"/>
      <c r="C7" s="358"/>
      <c r="D7" s="358"/>
      <c r="E7" s="358"/>
      <c r="F7" s="358"/>
      <c r="G7" s="358"/>
      <c r="H7" s="359"/>
      <c r="I7" s="359"/>
      <c r="J7" s="359"/>
      <c r="K7" s="359"/>
      <c r="L7" s="359"/>
      <c r="M7" s="359"/>
      <c r="N7" s="359"/>
      <c r="O7" s="359"/>
      <c r="P7" s="360"/>
      <c r="Q7" s="360"/>
      <c r="R7" s="360"/>
      <c r="S7" s="360"/>
      <c r="T7" s="358"/>
      <c r="U7" s="358"/>
      <c r="V7" s="358"/>
      <c r="W7" s="358"/>
      <c r="X7" s="290"/>
      <c r="Y7" s="290"/>
      <c r="Z7" s="290"/>
    </row>
    <row r="8" spans="1:26" ht="12" customHeight="1">
      <c r="B8" s="365"/>
      <c r="C8" s="358"/>
      <c r="D8" s="358"/>
      <c r="E8" s="358"/>
      <c r="F8" s="358"/>
      <c r="G8" s="358"/>
      <c r="H8" s="359"/>
      <c r="I8" s="359"/>
      <c r="J8" s="359"/>
      <c r="K8" s="359"/>
      <c r="L8" s="359"/>
      <c r="M8" s="359"/>
      <c r="N8" s="359"/>
      <c r="O8" s="359"/>
      <c r="P8" s="360"/>
      <c r="Q8" s="360"/>
      <c r="R8" s="360"/>
      <c r="S8" s="360"/>
      <c r="T8" s="358"/>
      <c r="U8" s="358"/>
      <c r="V8" s="358"/>
      <c r="W8" s="358"/>
      <c r="X8" s="290"/>
      <c r="Y8" s="290"/>
      <c r="Z8" s="290"/>
    </row>
    <row r="9" spans="1:26" ht="6" customHeight="1">
      <c r="B9" s="365"/>
      <c r="C9" s="358"/>
      <c r="D9" s="358"/>
      <c r="E9" s="358"/>
      <c r="F9" s="358"/>
      <c r="G9" s="358"/>
      <c r="H9" s="359"/>
      <c r="I9" s="359"/>
      <c r="J9" s="359"/>
      <c r="K9" s="359"/>
      <c r="L9" s="359"/>
      <c r="M9" s="359"/>
      <c r="N9" s="359"/>
      <c r="O9" s="359"/>
      <c r="P9" s="360"/>
      <c r="Q9" s="360"/>
      <c r="R9" s="360"/>
      <c r="S9" s="360"/>
      <c r="T9" s="358"/>
      <c r="U9" s="358"/>
      <c r="V9" s="358"/>
      <c r="W9" s="358"/>
      <c r="X9" s="290"/>
      <c r="Y9" s="290"/>
      <c r="Z9" s="290"/>
    </row>
    <row r="10" spans="1:26" ht="49.95" customHeight="1">
      <c r="B10" s="365"/>
      <c r="C10" s="294" t="s">
        <v>749</v>
      </c>
      <c r="D10" s="294" t="s">
        <v>2</v>
      </c>
      <c r="E10" s="295" t="s">
        <v>750</v>
      </c>
      <c r="F10" s="294" t="s">
        <v>3</v>
      </c>
      <c r="G10" s="295" t="s">
        <v>750</v>
      </c>
      <c r="H10" s="294" t="s">
        <v>2</v>
      </c>
      <c r="I10" s="295" t="s">
        <v>750</v>
      </c>
      <c r="J10" s="294" t="s">
        <v>3</v>
      </c>
      <c r="K10" s="295" t="s">
        <v>750</v>
      </c>
      <c r="L10" s="294" t="s">
        <v>2</v>
      </c>
      <c r="M10" s="295" t="s">
        <v>750</v>
      </c>
      <c r="N10" s="294" t="s">
        <v>3</v>
      </c>
      <c r="O10" s="295" t="s">
        <v>750</v>
      </c>
      <c r="P10" s="294" t="s">
        <v>2</v>
      </c>
      <c r="Q10" s="295" t="s">
        <v>750</v>
      </c>
      <c r="R10" s="294" t="s">
        <v>3</v>
      </c>
      <c r="S10" s="295" t="s">
        <v>750</v>
      </c>
      <c r="T10" s="294" t="s">
        <v>2</v>
      </c>
      <c r="U10" s="295" t="s">
        <v>750</v>
      </c>
      <c r="V10" s="294" t="s">
        <v>3</v>
      </c>
      <c r="W10" s="295" t="s">
        <v>750</v>
      </c>
      <c r="X10" s="290"/>
      <c r="Y10" s="290"/>
      <c r="Z10" s="290"/>
    </row>
    <row r="11" spans="1:26" ht="18.75" customHeight="1">
      <c r="B11" s="266" t="s">
        <v>769</v>
      </c>
      <c r="C11" s="267">
        <f>SUM(C12,C22)</f>
        <v>9242</v>
      </c>
      <c r="D11" s="267">
        <f>SUM(D12,D22)</f>
        <v>2691</v>
      </c>
      <c r="E11" s="268">
        <f>IF(D11=0,"-",D11/(D11+F11))</f>
        <v>0.29117074226357931</v>
      </c>
      <c r="F11" s="267">
        <f>SUM(F12,F22)</f>
        <v>6551</v>
      </c>
      <c r="G11" s="268">
        <f>IF(F11=0,"-",F11/(F11+D11))</f>
        <v>0.70882925773642069</v>
      </c>
      <c r="H11" s="267">
        <f>SUM(H12,H22)</f>
        <v>117</v>
      </c>
      <c r="I11" s="268">
        <f>IF(H11=0,"-",H11/(H11+J11))</f>
        <v>0.40625</v>
      </c>
      <c r="J11" s="267">
        <f>SUM(J12,J22)</f>
        <v>171</v>
      </c>
      <c r="K11" s="268">
        <f>IF(J11=0,"-",J11/(J11+H11))</f>
        <v>0.59375</v>
      </c>
      <c r="L11" s="267">
        <f>SUM(L12,L22)</f>
        <v>2205</v>
      </c>
      <c r="M11" s="268">
        <f>IF(L11=0,"-",L11/(L11+N11))</f>
        <v>0.29314012230789682</v>
      </c>
      <c r="N11" s="267">
        <f>SUM(N12,N22)</f>
        <v>5317</v>
      </c>
      <c r="O11" s="268">
        <f>IF(N11=0,"-",N11/(N11+L11))</f>
        <v>0.70685987769210312</v>
      </c>
      <c r="P11" s="267">
        <f>SUM(P12,P22)</f>
        <v>368</v>
      </c>
      <c r="Q11" s="268">
        <f t="shared" ref="Q11:Q49" si="0">IF(P11=0,"-",P11/(P11+R11))</f>
        <v>0.25734265734265732</v>
      </c>
      <c r="R11" s="267">
        <f>SUM(R12,R22)</f>
        <v>1062</v>
      </c>
      <c r="S11" s="268">
        <f>IF(R11=0,"-",R11/(R11+P11))</f>
        <v>0.74265734265734262</v>
      </c>
      <c r="T11" s="267">
        <f>SUM(T12,T22)</f>
        <v>1</v>
      </c>
      <c r="U11" s="268">
        <f>IF(T11=0,"-",T11/(T11+V11))</f>
        <v>0.5</v>
      </c>
      <c r="V11" s="267">
        <f>SUM(V12,V22)</f>
        <v>1</v>
      </c>
      <c r="W11" s="268">
        <f>IF(V11=0,"-",V11/(V11+T11))</f>
        <v>0.5</v>
      </c>
      <c r="X11" s="290"/>
      <c r="Y11" s="290"/>
      <c r="Z11" s="290"/>
    </row>
    <row r="12" spans="1:26" s="234" customFormat="1" ht="18.75" customHeight="1">
      <c r="B12" s="235" t="s">
        <v>47</v>
      </c>
      <c r="C12" s="215">
        <f t="shared" ref="C12:C39" si="1">SUM(D12,F12)</f>
        <v>3648</v>
      </c>
      <c r="D12" s="215">
        <f>SUM(H12,L12,P12,T12)</f>
        <v>1059</v>
      </c>
      <c r="E12" s="216">
        <f t="shared" ref="E12:E39" si="2">IF(D12=0,"-",D12/(D12+F12))</f>
        <v>0.29029605263157893</v>
      </c>
      <c r="F12" s="215">
        <f t="shared" ref="F12:F31" si="3">SUM(J12,N12,R12,V12)</f>
        <v>2589</v>
      </c>
      <c r="G12" s="216">
        <f t="shared" ref="G12:G39" si="4">IF(F12=0,"-",F12/(F12+D12))</f>
        <v>0.70970394736842102</v>
      </c>
      <c r="H12" s="215">
        <f>SUM(H13+H17+H21)</f>
        <v>82</v>
      </c>
      <c r="I12" s="216">
        <f t="shared" ref="I12:I39" si="5">IF(H12=0,"-",H12/(H12+J12))</f>
        <v>0.38317757009345793</v>
      </c>
      <c r="J12" s="215">
        <f>SUM(J13+J17+J21)</f>
        <v>132</v>
      </c>
      <c r="K12" s="216">
        <f t="shared" ref="K12:K31" si="6">IF(J12=0,"-",J12/(J12+H12))</f>
        <v>0.61682242990654201</v>
      </c>
      <c r="L12" s="215">
        <f>SUM(L13+L17+L21)</f>
        <v>812</v>
      </c>
      <c r="M12" s="216">
        <f t="shared" ref="M12:M31" si="7">IF(L12=0,"-",L12/(L12+N12))</f>
        <v>0.28135828135828134</v>
      </c>
      <c r="N12" s="215">
        <f>SUM(N13+N17+N21)</f>
        <v>2074</v>
      </c>
      <c r="O12" s="216">
        <f t="shared" ref="O12:O31" si="8">IF(N12=0,"-",N12/(N12+L12))</f>
        <v>0.71864171864171866</v>
      </c>
      <c r="P12" s="215">
        <f>SUM(P13+P17+P21)</f>
        <v>164</v>
      </c>
      <c r="Q12" s="216">
        <f t="shared" si="0"/>
        <v>0.30036630036630035</v>
      </c>
      <c r="R12" s="215">
        <f>SUM(R13+R17+R21)</f>
        <v>382</v>
      </c>
      <c r="S12" s="216">
        <f t="shared" ref="S12:S31" si="9">IF(R12=0,"-",R12/(R12+P12))</f>
        <v>0.69963369963369959</v>
      </c>
      <c r="T12" s="215">
        <f>SUM(T13+T17+T21)</f>
        <v>1</v>
      </c>
      <c r="U12" s="216">
        <f t="shared" ref="U12:U31" si="10">IF(T12=0,"-",T12/(T12+V12))</f>
        <v>0.5</v>
      </c>
      <c r="V12" s="215">
        <f>SUM(V13+V17+V21)</f>
        <v>1</v>
      </c>
      <c r="W12" s="216">
        <f t="shared" ref="W12:W31" si="11">IF(V12=0,"-",V12/(V12+T12))</f>
        <v>0.5</v>
      </c>
    </row>
    <row r="13" spans="1:26" ht="18.75" customHeight="1">
      <c r="B13" s="236" t="s">
        <v>48</v>
      </c>
      <c r="C13" s="215">
        <f t="shared" si="1"/>
        <v>2186</v>
      </c>
      <c r="D13" s="215">
        <f>SUM(H13,L13,P13,T13)</f>
        <v>569</v>
      </c>
      <c r="E13" s="216">
        <f t="shared" si="2"/>
        <v>0.26029277218664226</v>
      </c>
      <c r="F13" s="215">
        <f t="shared" si="3"/>
        <v>1617</v>
      </c>
      <c r="G13" s="216">
        <f t="shared" si="4"/>
        <v>0.73970722781335774</v>
      </c>
      <c r="H13" s="215">
        <f>SUM(H14+H15+H16)</f>
        <v>49</v>
      </c>
      <c r="I13" s="216">
        <f t="shared" si="5"/>
        <v>0.36842105263157893</v>
      </c>
      <c r="J13" s="215">
        <f>SUM(J14+J15+J16)</f>
        <v>84</v>
      </c>
      <c r="K13" s="216">
        <f t="shared" si="6"/>
        <v>0.63157894736842102</v>
      </c>
      <c r="L13" s="215">
        <f>SUM(L14+L15+L16)</f>
        <v>457</v>
      </c>
      <c r="M13" s="216">
        <f t="shared" si="7"/>
        <v>0.25417130144605116</v>
      </c>
      <c r="N13" s="215">
        <f>SUM(N14+N15+N16)</f>
        <v>1341</v>
      </c>
      <c r="O13" s="216">
        <f t="shared" si="8"/>
        <v>0.74582869855394884</v>
      </c>
      <c r="P13" s="215">
        <f>SUM(P14+P15+P16)</f>
        <v>63</v>
      </c>
      <c r="Q13" s="216">
        <f t="shared" si="0"/>
        <v>0.24803149606299213</v>
      </c>
      <c r="R13" s="215">
        <f>SUM(R14+R15+R16)</f>
        <v>191</v>
      </c>
      <c r="S13" s="216">
        <f t="shared" si="9"/>
        <v>0.75196850393700787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90"/>
      <c r="Y13" s="290"/>
      <c r="Z13" s="290"/>
    </row>
    <row r="14" spans="1:26" ht="18.75" customHeight="1">
      <c r="B14" s="237" t="s">
        <v>751</v>
      </c>
      <c r="C14" s="215">
        <f t="shared" si="1"/>
        <v>1802</v>
      </c>
      <c r="D14" s="215">
        <f t="shared" ref="D14:D31" si="12">SUM(H14,L14,P14,T14)</f>
        <v>401</v>
      </c>
      <c r="E14" s="216">
        <f t="shared" si="2"/>
        <v>0.2225305216426193</v>
      </c>
      <c r="F14" s="215">
        <f t="shared" si="3"/>
        <v>1401</v>
      </c>
      <c r="G14" s="216">
        <f t="shared" si="4"/>
        <v>0.77746947835738067</v>
      </c>
      <c r="H14" s="215">
        <v>41</v>
      </c>
      <c r="I14" s="216">
        <f t="shared" si="5"/>
        <v>0.33606557377049179</v>
      </c>
      <c r="J14" s="215">
        <v>81</v>
      </c>
      <c r="K14" s="216">
        <f t="shared" si="6"/>
        <v>0.66393442622950816</v>
      </c>
      <c r="L14" s="215">
        <v>305</v>
      </c>
      <c r="M14" s="216">
        <f t="shared" si="7"/>
        <v>0.20933424845573095</v>
      </c>
      <c r="N14" s="215">
        <v>1152</v>
      </c>
      <c r="O14" s="216">
        <f t="shared" si="8"/>
        <v>0.79066575154426899</v>
      </c>
      <c r="P14" s="215">
        <v>55</v>
      </c>
      <c r="Q14" s="216">
        <f t="shared" si="0"/>
        <v>0.24774774774774774</v>
      </c>
      <c r="R14" s="215">
        <v>167</v>
      </c>
      <c r="S14" s="216">
        <f t="shared" si="9"/>
        <v>0.75225225225225223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90"/>
      <c r="Y14" s="290"/>
      <c r="Z14" s="290"/>
    </row>
    <row r="15" spans="1:26" ht="18.75" customHeight="1">
      <c r="B15" s="237" t="s">
        <v>5</v>
      </c>
      <c r="C15" s="215">
        <f t="shared" si="1"/>
        <v>167</v>
      </c>
      <c r="D15" s="215">
        <f t="shared" si="12"/>
        <v>56</v>
      </c>
      <c r="E15" s="216">
        <f t="shared" si="2"/>
        <v>0.33532934131736525</v>
      </c>
      <c r="F15" s="215">
        <f t="shared" si="3"/>
        <v>111</v>
      </c>
      <c r="G15" s="216">
        <f t="shared" si="4"/>
        <v>0.66467065868263475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47</v>
      </c>
      <c r="M15" s="216">
        <f t="shared" si="7"/>
        <v>0.3263888888888889</v>
      </c>
      <c r="N15" s="215">
        <v>97</v>
      </c>
      <c r="O15" s="216">
        <f t="shared" si="8"/>
        <v>0.67361111111111116</v>
      </c>
      <c r="P15" s="215">
        <v>5</v>
      </c>
      <c r="Q15" s="216">
        <f t="shared" si="0"/>
        <v>0.27777777777777779</v>
      </c>
      <c r="R15" s="215">
        <v>13</v>
      </c>
      <c r="S15" s="216">
        <f t="shared" si="9"/>
        <v>0.72222222222222221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90"/>
      <c r="Y15" s="290"/>
      <c r="Z15" s="290"/>
    </row>
    <row r="16" spans="1:26" ht="18.75" customHeight="1">
      <c r="B16" s="237" t="s">
        <v>49</v>
      </c>
      <c r="C16" s="215">
        <f t="shared" si="1"/>
        <v>217</v>
      </c>
      <c r="D16" s="215">
        <f t="shared" si="12"/>
        <v>112</v>
      </c>
      <c r="E16" s="216">
        <f t="shared" si="2"/>
        <v>0.5161290322580645</v>
      </c>
      <c r="F16" s="215">
        <f t="shared" si="3"/>
        <v>105</v>
      </c>
      <c r="G16" s="216">
        <f t="shared" si="4"/>
        <v>0.4838709677419355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105</v>
      </c>
      <c r="M16" s="216">
        <f t="shared" si="7"/>
        <v>0.53299492385786806</v>
      </c>
      <c r="N16" s="215">
        <v>92</v>
      </c>
      <c r="O16" s="216">
        <f t="shared" si="8"/>
        <v>0.46700507614213199</v>
      </c>
      <c r="P16" s="215">
        <v>3</v>
      </c>
      <c r="Q16" s="216">
        <f t="shared" si="0"/>
        <v>0.21428571428571427</v>
      </c>
      <c r="R16" s="215">
        <v>11</v>
      </c>
      <c r="S16" s="216">
        <f t="shared" si="9"/>
        <v>0.7857142857142857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90"/>
      <c r="Y16" s="290"/>
      <c r="Z16" s="290"/>
    </row>
    <row r="17" spans="2:26" ht="18.75" customHeight="1">
      <c r="B17" s="236" t="s">
        <v>50</v>
      </c>
      <c r="C17" s="215">
        <f t="shared" si="1"/>
        <v>838</v>
      </c>
      <c r="D17" s="215">
        <f t="shared" si="12"/>
        <v>338</v>
      </c>
      <c r="E17" s="216">
        <f t="shared" si="2"/>
        <v>0.40334128878281622</v>
      </c>
      <c r="F17" s="215">
        <f t="shared" si="3"/>
        <v>500</v>
      </c>
      <c r="G17" s="216">
        <f t="shared" si="4"/>
        <v>0.59665871121718372</v>
      </c>
      <c r="H17" s="215">
        <f>SUM(H18+H19+H20)</f>
        <v>18</v>
      </c>
      <c r="I17" s="216">
        <f t="shared" si="5"/>
        <v>0.6</v>
      </c>
      <c r="J17" s="215">
        <f>SUM(J18+J19+J20)</f>
        <v>12</v>
      </c>
      <c r="K17" s="216">
        <f t="shared" si="6"/>
        <v>0.4</v>
      </c>
      <c r="L17" s="215">
        <f>SUM(L18+L19+L20)</f>
        <v>224</v>
      </c>
      <c r="M17" s="216">
        <f t="shared" si="7"/>
        <v>0.39298245614035088</v>
      </c>
      <c r="N17" s="215">
        <f>SUM(N18+N19+N20)</f>
        <v>346</v>
      </c>
      <c r="O17" s="216">
        <f t="shared" si="8"/>
        <v>0.60701754385964912</v>
      </c>
      <c r="P17" s="215">
        <f>SUM(P18+P19+P20)</f>
        <v>95</v>
      </c>
      <c r="Q17" s="216">
        <f t="shared" si="0"/>
        <v>0.40084388185654007</v>
      </c>
      <c r="R17" s="215">
        <f>SUM(R18+R19+R20)</f>
        <v>142</v>
      </c>
      <c r="S17" s="216">
        <f t="shared" si="9"/>
        <v>0.59915611814345993</v>
      </c>
      <c r="T17" s="215">
        <f>SUM(T18+T19+T20)</f>
        <v>1</v>
      </c>
      <c r="U17" s="216">
        <f t="shared" si="10"/>
        <v>1</v>
      </c>
      <c r="V17" s="215">
        <f>SUM(V18+V19+V20)</f>
        <v>0</v>
      </c>
      <c r="W17" s="216" t="str">
        <f t="shared" si="11"/>
        <v>-</v>
      </c>
      <c r="X17" s="290"/>
      <c r="Y17" s="290"/>
      <c r="Z17" s="290"/>
    </row>
    <row r="18" spans="2:26" ht="18.75" customHeight="1">
      <c r="B18" s="238" t="s">
        <v>51</v>
      </c>
      <c r="C18" s="215">
        <f t="shared" si="1"/>
        <v>624</v>
      </c>
      <c r="D18" s="215">
        <f t="shared" si="12"/>
        <v>249</v>
      </c>
      <c r="E18" s="216">
        <f t="shared" si="2"/>
        <v>0.39903846153846156</v>
      </c>
      <c r="F18" s="215">
        <f t="shared" si="3"/>
        <v>375</v>
      </c>
      <c r="G18" s="216">
        <f t="shared" si="4"/>
        <v>0.60096153846153844</v>
      </c>
      <c r="H18" s="215">
        <v>9</v>
      </c>
      <c r="I18" s="216">
        <f t="shared" si="5"/>
        <v>0.6428571428571429</v>
      </c>
      <c r="J18" s="215">
        <v>5</v>
      </c>
      <c r="K18" s="216">
        <f t="shared" si="6"/>
        <v>0.35714285714285715</v>
      </c>
      <c r="L18" s="215">
        <v>182</v>
      </c>
      <c r="M18" s="216">
        <f t="shared" si="7"/>
        <v>0.40715883668903802</v>
      </c>
      <c r="N18" s="215">
        <v>265</v>
      </c>
      <c r="O18" s="216">
        <f t="shared" si="8"/>
        <v>0.59284116331096193</v>
      </c>
      <c r="P18" s="215">
        <v>58</v>
      </c>
      <c r="Q18" s="216">
        <f t="shared" si="0"/>
        <v>0.35582822085889571</v>
      </c>
      <c r="R18" s="215">
        <v>105</v>
      </c>
      <c r="S18" s="216">
        <f t="shared" si="9"/>
        <v>0.64417177914110424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90"/>
      <c r="Y18" s="290"/>
      <c r="Z18" s="290"/>
    </row>
    <row r="19" spans="2:26" ht="18.75" customHeight="1">
      <c r="B19" s="238" t="s">
        <v>52</v>
      </c>
      <c r="C19" s="215">
        <f t="shared" si="1"/>
        <v>136</v>
      </c>
      <c r="D19" s="215">
        <f t="shared" si="12"/>
        <v>66</v>
      </c>
      <c r="E19" s="216">
        <f t="shared" si="2"/>
        <v>0.48529411764705882</v>
      </c>
      <c r="F19" s="215">
        <f t="shared" si="3"/>
        <v>70</v>
      </c>
      <c r="G19" s="216">
        <f t="shared" si="4"/>
        <v>0.51470588235294112</v>
      </c>
      <c r="H19" s="215">
        <v>9</v>
      </c>
      <c r="I19" s="216">
        <f t="shared" si="5"/>
        <v>0.6</v>
      </c>
      <c r="J19" s="215">
        <v>6</v>
      </c>
      <c r="K19" s="216">
        <f t="shared" si="6"/>
        <v>0.4</v>
      </c>
      <c r="L19" s="215">
        <v>22</v>
      </c>
      <c r="M19" s="216">
        <f t="shared" si="7"/>
        <v>0.40740740740740738</v>
      </c>
      <c r="N19" s="215">
        <v>32</v>
      </c>
      <c r="O19" s="216">
        <f t="shared" si="8"/>
        <v>0.59259259259259256</v>
      </c>
      <c r="P19" s="215">
        <v>35</v>
      </c>
      <c r="Q19" s="216">
        <f t="shared" si="0"/>
        <v>0.52238805970149249</v>
      </c>
      <c r="R19" s="215">
        <v>32</v>
      </c>
      <c r="S19" s="216">
        <f t="shared" si="9"/>
        <v>0.47761194029850745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90"/>
      <c r="Y19" s="290"/>
      <c r="Z19" s="290"/>
    </row>
    <row r="20" spans="2:26" ht="18.75" customHeight="1">
      <c r="B20" s="238" t="s">
        <v>53</v>
      </c>
      <c r="C20" s="215">
        <f t="shared" si="1"/>
        <v>78</v>
      </c>
      <c r="D20" s="215">
        <f t="shared" si="12"/>
        <v>23</v>
      </c>
      <c r="E20" s="216">
        <f t="shared" si="2"/>
        <v>0.29487179487179488</v>
      </c>
      <c r="F20" s="215">
        <f t="shared" si="3"/>
        <v>55</v>
      </c>
      <c r="G20" s="216">
        <f t="shared" si="4"/>
        <v>0.70512820512820518</v>
      </c>
      <c r="H20" s="215">
        <v>0</v>
      </c>
      <c r="I20" s="216" t="str">
        <f t="shared" si="5"/>
        <v>-</v>
      </c>
      <c r="J20" s="215">
        <v>1</v>
      </c>
      <c r="K20" s="216">
        <f t="shared" si="6"/>
        <v>1</v>
      </c>
      <c r="L20" s="215">
        <v>20</v>
      </c>
      <c r="M20" s="216">
        <f t="shared" si="7"/>
        <v>0.28985507246376813</v>
      </c>
      <c r="N20" s="215">
        <v>49</v>
      </c>
      <c r="O20" s="216">
        <f t="shared" si="8"/>
        <v>0.71014492753623193</v>
      </c>
      <c r="P20" s="215">
        <v>2</v>
      </c>
      <c r="Q20" s="216">
        <f t="shared" si="0"/>
        <v>0.2857142857142857</v>
      </c>
      <c r="R20" s="215">
        <v>5</v>
      </c>
      <c r="S20" s="216">
        <f t="shared" si="9"/>
        <v>0.7142857142857143</v>
      </c>
      <c r="T20" s="215">
        <v>1</v>
      </c>
      <c r="U20" s="216">
        <f t="shared" si="10"/>
        <v>1</v>
      </c>
      <c r="V20" s="215">
        <v>0</v>
      </c>
      <c r="W20" s="216" t="str">
        <f t="shared" si="11"/>
        <v>-</v>
      </c>
      <c r="X20" s="290"/>
      <c r="Y20" s="290"/>
      <c r="Z20" s="290"/>
    </row>
    <row r="21" spans="2:26" ht="18.75" customHeight="1">
      <c r="B21" s="236" t="s">
        <v>54</v>
      </c>
      <c r="C21" s="215">
        <f t="shared" si="1"/>
        <v>624</v>
      </c>
      <c r="D21" s="215">
        <f t="shared" si="12"/>
        <v>152</v>
      </c>
      <c r="E21" s="216">
        <f t="shared" si="2"/>
        <v>0.24358974358974358</v>
      </c>
      <c r="F21" s="215">
        <f t="shared" si="3"/>
        <v>472</v>
      </c>
      <c r="G21" s="216">
        <f t="shared" si="4"/>
        <v>0.75641025641025639</v>
      </c>
      <c r="H21" s="215">
        <v>15</v>
      </c>
      <c r="I21" s="216">
        <f t="shared" si="5"/>
        <v>0.29411764705882354</v>
      </c>
      <c r="J21" s="215">
        <v>36</v>
      </c>
      <c r="K21" s="216">
        <f t="shared" si="6"/>
        <v>0.70588235294117652</v>
      </c>
      <c r="L21" s="215">
        <v>131</v>
      </c>
      <c r="M21" s="216">
        <f t="shared" si="7"/>
        <v>0.25289575289575289</v>
      </c>
      <c r="N21" s="215">
        <v>387</v>
      </c>
      <c r="O21" s="216">
        <f t="shared" si="8"/>
        <v>0.74710424710424705</v>
      </c>
      <c r="P21" s="215">
        <v>6</v>
      </c>
      <c r="Q21" s="216">
        <f t="shared" si="0"/>
        <v>0.10909090909090909</v>
      </c>
      <c r="R21" s="215">
        <v>49</v>
      </c>
      <c r="S21" s="216">
        <f t="shared" si="9"/>
        <v>0.89090909090909087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90"/>
      <c r="Y21" s="290"/>
      <c r="Z21" s="290"/>
    </row>
    <row r="22" spans="2:26" ht="18.75" customHeight="1">
      <c r="B22" s="239" t="s">
        <v>752</v>
      </c>
      <c r="C22" s="215">
        <f t="shared" si="1"/>
        <v>5594</v>
      </c>
      <c r="D22" s="215">
        <f t="shared" si="12"/>
        <v>1632</v>
      </c>
      <c r="E22" s="216">
        <f t="shared" si="2"/>
        <v>0.29174115123346445</v>
      </c>
      <c r="F22" s="215">
        <f t="shared" si="3"/>
        <v>3962</v>
      </c>
      <c r="G22" s="216">
        <f t="shared" si="4"/>
        <v>0.70825884876653555</v>
      </c>
      <c r="H22" s="215">
        <f>SUM(H23+H27+H31)</f>
        <v>35</v>
      </c>
      <c r="I22" s="216">
        <f t="shared" si="5"/>
        <v>0.47297297297297297</v>
      </c>
      <c r="J22" s="215">
        <f>SUM(J23+J27+J31)</f>
        <v>39</v>
      </c>
      <c r="K22" s="216">
        <f t="shared" si="6"/>
        <v>0.52702702702702697</v>
      </c>
      <c r="L22" s="215">
        <f>SUM(L23+L27+L31)</f>
        <v>1393</v>
      </c>
      <c r="M22" s="216">
        <f t="shared" si="7"/>
        <v>0.30047454702329596</v>
      </c>
      <c r="N22" s="215">
        <f>SUM(N23+N27+N31)</f>
        <v>3243</v>
      </c>
      <c r="O22" s="216">
        <f t="shared" si="8"/>
        <v>0.6995254529767041</v>
      </c>
      <c r="P22" s="215">
        <f>SUM(P23+P27+P31)</f>
        <v>204</v>
      </c>
      <c r="Q22" s="216">
        <f t="shared" si="0"/>
        <v>0.23076923076923078</v>
      </c>
      <c r="R22" s="215">
        <f>SUM(R23+R27+R31)</f>
        <v>680</v>
      </c>
      <c r="S22" s="216">
        <f t="shared" si="9"/>
        <v>0.76923076923076927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90"/>
      <c r="Y22" s="290"/>
      <c r="Z22" s="290"/>
    </row>
    <row r="23" spans="2:26" ht="18.75" customHeight="1">
      <c r="B23" s="236" t="s">
        <v>48</v>
      </c>
      <c r="C23" s="215">
        <f t="shared" si="1"/>
        <v>3143</v>
      </c>
      <c r="D23" s="215">
        <f t="shared" si="12"/>
        <v>947</v>
      </c>
      <c r="E23" s="216">
        <f t="shared" si="2"/>
        <v>0.30130448615972</v>
      </c>
      <c r="F23" s="215">
        <f t="shared" si="3"/>
        <v>2196</v>
      </c>
      <c r="G23" s="216">
        <f t="shared" si="4"/>
        <v>0.69869551384027995</v>
      </c>
      <c r="H23" s="215">
        <f>SUM(H24+H25+H26)</f>
        <v>35</v>
      </c>
      <c r="I23" s="216">
        <f t="shared" si="5"/>
        <v>0.47945205479452052</v>
      </c>
      <c r="J23" s="215">
        <f>SUM(J24+J25+J26)</f>
        <v>38</v>
      </c>
      <c r="K23" s="216">
        <f t="shared" si="6"/>
        <v>0.52054794520547942</v>
      </c>
      <c r="L23" s="215">
        <f>SUM(L24+L25+L26)</f>
        <v>802</v>
      </c>
      <c r="M23" s="216">
        <f t="shared" si="7"/>
        <v>0.31587239070500195</v>
      </c>
      <c r="N23" s="215">
        <f>SUM(N24+N25+N26)</f>
        <v>1737</v>
      </c>
      <c r="O23" s="216">
        <f t="shared" si="8"/>
        <v>0.68412760929499805</v>
      </c>
      <c r="P23" s="215">
        <f>SUM(P24+P25+P26)</f>
        <v>110</v>
      </c>
      <c r="Q23" s="216">
        <f t="shared" si="0"/>
        <v>0.2071563088512241</v>
      </c>
      <c r="R23" s="215">
        <f>SUM(R24+R25+R26)</f>
        <v>421</v>
      </c>
      <c r="S23" s="216">
        <f t="shared" si="9"/>
        <v>0.79284369114877584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90"/>
      <c r="Y23" s="290"/>
      <c r="Z23" s="290"/>
    </row>
    <row r="24" spans="2:26" ht="18.75" customHeight="1">
      <c r="B24" s="237" t="s">
        <v>751</v>
      </c>
      <c r="C24" s="215">
        <f t="shared" si="1"/>
        <v>2611</v>
      </c>
      <c r="D24" s="215">
        <f t="shared" si="12"/>
        <v>663</v>
      </c>
      <c r="E24" s="216">
        <f t="shared" si="2"/>
        <v>0.25392569896591344</v>
      </c>
      <c r="F24" s="215">
        <f t="shared" si="3"/>
        <v>1948</v>
      </c>
      <c r="G24" s="216">
        <f t="shared" si="4"/>
        <v>0.74607430103408656</v>
      </c>
      <c r="H24" s="215">
        <v>35</v>
      </c>
      <c r="I24" s="216">
        <f t="shared" si="5"/>
        <v>0.47945205479452052</v>
      </c>
      <c r="J24" s="215">
        <v>38</v>
      </c>
      <c r="K24" s="216">
        <f t="shared" si="6"/>
        <v>0.52054794520547942</v>
      </c>
      <c r="L24" s="215">
        <v>535</v>
      </c>
      <c r="M24" s="216">
        <f t="shared" si="7"/>
        <v>0.25920542635658916</v>
      </c>
      <c r="N24" s="215">
        <v>1529</v>
      </c>
      <c r="O24" s="216">
        <f t="shared" si="8"/>
        <v>0.74079457364341084</v>
      </c>
      <c r="P24" s="215">
        <v>93</v>
      </c>
      <c r="Q24" s="216">
        <f t="shared" si="0"/>
        <v>0.19620253164556961</v>
      </c>
      <c r="R24" s="215">
        <v>381</v>
      </c>
      <c r="S24" s="216">
        <f t="shared" si="9"/>
        <v>0.80379746835443033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90"/>
      <c r="Y24" s="290"/>
      <c r="Z24" s="290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11</v>
      </c>
      <c r="E25" s="216">
        <f t="shared" si="2"/>
        <v>0.26829268292682928</v>
      </c>
      <c r="F25" s="215">
        <f t="shared" si="3"/>
        <v>30</v>
      </c>
      <c r="G25" s="216">
        <f t="shared" si="4"/>
        <v>0.73170731707317072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5</v>
      </c>
      <c r="M25" s="216">
        <f t="shared" si="7"/>
        <v>0.15625</v>
      </c>
      <c r="N25" s="215">
        <v>27</v>
      </c>
      <c r="O25" s="216">
        <f t="shared" si="8"/>
        <v>0.84375</v>
      </c>
      <c r="P25" s="215">
        <v>6</v>
      </c>
      <c r="Q25" s="216">
        <f t="shared" si="0"/>
        <v>0.66666666666666663</v>
      </c>
      <c r="R25" s="215">
        <v>3</v>
      </c>
      <c r="S25" s="216">
        <f t="shared" si="9"/>
        <v>0.33333333333333331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90"/>
      <c r="Y25" s="290"/>
      <c r="Z25" s="290"/>
    </row>
    <row r="26" spans="2:26" ht="18.75" customHeight="1">
      <c r="B26" s="237" t="s">
        <v>49</v>
      </c>
      <c r="C26" s="215">
        <f t="shared" si="1"/>
        <v>491</v>
      </c>
      <c r="D26" s="215">
        <f t="shared" si="12"/>
        <v>273</v>
      </c>
      <c r="E26" s="216">
        <f t="shared" si="2"/>
        <v>0.55600814663951115</v>
      </c>
      <c r="F26" s="215">
        <f t="shared" si="3"/>
        <v>218</v>
      </c>
      <c r="G26" s="216">
        <f t="shared" si="4"/>
        <v>0.4439918533604888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262</v>
      </c>
      <c r="M26" s="216">
        <f t="shared" si="7"/>
        <v>0.5914221218961625</v>
      </c>
      <c r="N26" s="215">
        <v>181</v>
      </c>
      <c r="O26" s="216">
        <f t="shared" si="8"/>
        <v>0.40857787810383744</v>
      </c>
      <c r="P26" s="215">
        <v>11</v>
      </c>
      <c r="Q26" s="216">
        <f t="shared" si="0"/>
        <v>0.22916666666666666</v>
      </c>
      <c r="R26" s="215">
        <v>37</v>
      </c>
      <c r="S26" s="216">
        <f t="shared" si="9"/>
        <v>0.77083333333333337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90"/>
      <c r="Y26" s="290"/>
      <c r="Z26" s="290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6</v>
      </c>
      <c r="E27" s="216">
        <f t="shared" si="2"/>
        <v>0.23076923076923078</v>
      </c>
      <c r="F27" s="215">
        <f t="shared" si="3"/>
        <v>20</v>
      </c>
      <c r="G27" s="216">
        <f t="shared" si="4"/>
        <v>0.76923076923076927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5</v>
      </c>
      <c r="M27" s="216">
        <f t="shared" si="7"/>
        <v>0.26315789473684209</v>
      </c>
      <c r="N27" s="215">
        <f>SUM(N28+N29+N30)</f>
        <v>14</v>
      </c>
      <c r="O27" s="216">
        <f t="shared" si="8"/>
        <v>0.73684210526315785</v>
      </c>
      <c r="P27" s="215">
        <f>SUM(P28+P29+P30)</f>
        <v>1</v>
      </c>
      <c r="Q27" s="216">
        <f t="shared" si="0"/>
        <v>0.14285714285714285</v>
      </c>
      <c r="R27" s="215">
        <f>SUM(R28+R29+R30)</f>
        <v>6</v>
      </c>
      <c r="S27" s="216">
        <f t="shared" si="9"/>
        <v>0.8571428571428571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90"/>
      <c r="Y27" s="290"/>
      <c r="Z27" s="290"/>
    </row>
    <row r="28" spans="2:26" ht="18.75" customHeight="1">
      <c r="B28" s="238" t="s">
        <v>51</v>
      </c>
      <c r="C28" s="215">
        <f t="shared" si="1"/>
        <v>17</v>
      </c>
      <c r="D28" s="215">
        <f t="shared" si="12"/>
        <v>2</v>
      </c>
      <c r="E28" s="216">
        <f t="shared" si="2"/>
        <v>0.11764705882352941</v>
      </c>
      <c r="F28" s="215">
        <f t="shared" si="3"/>
        <v>15</v>
      </c>
      <c r="G28" s="216">
        <f t="shared" si="4"/>
        <v>0.88235294117647056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2</v>
      </c>
      <c r="M28" s="216">
        <f t="shared" si="7"/>
        <v>0.15384615384615385</v>
      </c>
      <c r="N28" s="215">
        <v>11</v>
      </c>
      <c r="O28" s="216">
        <f t="shared" si="8"/>
        <v>0.84615384615384615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90"/>
      <c r="Y28" s="290"/>
      <c r="Z28" s="290"/>
    </row>
    <row r="29" spans="2:26" ht="18.75" customHeight="1">
      <c r="B29" s="238" t="s">
        <v>52</v>
      </c>
      <c r="C29" s="215">
        <f t="shared" si="1"/>
        <v>8</v>
      </c>
      <c r="D29" s="215">
        <f t="shared" si="12"/>
        <v>4</v>
      </c>
      <c r="E29" s="216">
        <f t="shared" si="2"/>
        <v>0.5</v>
      </c>
      <c r="F29" s="215">
        <f t="shared" si="3"/>
        <v>4</v>
      </c>
      <c r="G29" s="216">
        <f t="shared" si="4"/>
        <v>0.5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3</v>
      </c>
      <c r="M29" s="216">
        <f t="shared" si="7"/>
        <v>0.6</v>
      </c>
      <c r="N29" s="215">
        <v>2</v>
      </c>
      <c r="O29" s="216">
        <f t="shared" si="8"/>
        <v>0.4</v>
      </c>
      <c r="P29" s="215">
        <v>1</v>
      </c>
      <c r="Q29" s="216">
        <f t="shared" si="0"/>
        <v>0.33333333333333331</v>
      </c>
      <c r="R29" s="215">
        <v>2</v>
      </c>
      <c r="S29" s="216">
        <f t="shared" si="9"/>
        <v>0.66666666666666663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90"/>
      <c r="Y29" s="290"/>
      <c r="Z29" s="290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90"/>
      <c r="Y30" s="290"/>
      <c r="Z30" s="290"/>
    </row>
    <row r="31" spans="2:26" ht="18.75" customHeight="1">
      <c r="B31" s="236" t="s">
        <v>54</v>
      </c>
      <c r="C31" s="215">
        <f t="shared" si="1"/>
        <v>2425</v>
      </c>
      <c r="D31" s="215">
        <f t="shared" si="12"/>
        <v>679</v>
      </c>
      <c r="E31" s="216">
        <f t="shared" si="2"/>
        <v>0.28000000000000003</v>
      </c>
      <c r="F31" s="215">
        <f t="shared" si="3"/>
        <v>1746</v>
      </c>
      <c r="G31" s="216">
        <f t="shared" si="4"/>
        <v>0.72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586</v>
      </c>
      <c r="M31" s="216">
        <f t="shared" si="7"/>
        <v>0.28200192492781523</v>
      </c>
      <c r="N31" s="215">
        <v>1492</v>
      </c>
      <c r="O31" s="216">
        <f t="shared" si="8"/>
        <v>0.71799807507218483</v>
      </c>
      <c r="P31" s="215">
        <v>93</v>
      </c>
      <c r="Q31" s="216">
        <f t="shared" si="0"/>
        <v>0.26878612716763006</v>
      </c>
      <c r="R31" s="215">
        <v>253</v>
      </c>
      <c r="S31" s="216">
        <f t="shared" si="9"/>
        <v>0.73121387283236994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290"/>
      <c r="Y31" s="290"/>
      <c r="Z31" s="290"/>
    </row>
    <row r="32" spans="2:26" s="270" customFormat="1">
      <c r="B32" s="277" t="s">
        <v>770</v>
      </c>
      <c r="C32" s="267">
        <f t="shared" si="1"/>
        <v>9242</v>
      </c>
      <c r="D32" s="267">
        <f>SUM(D33,D34)</f>
        <v>2691</v>
      </c>
      <c r="E32" s="268" t="s">
        <v>806</v>
      </c>
      <c r="F32" s="267">
        <f>SUM(F33,F34)</f>
        <v>6551</v>
      </c>
      <c r="G32" s="268">
        <f t="shared" si="4"/>
        <v>0.70882925773642069</v>
      </c>
      <c r="H32" s="267">
        <f>SUM(H33,H34)</f>
        <v>117</v>
      </c>
      <c r="I32" s="268">
        <f t="shared" si="5"/>
        <v>0.40625</v>
      </c>
      <c r="J32" s="267">
        <f>SUM(J33,J34)</f>
        <v>171</v>
      </c>
      <c r="K32" s="268">
        <f>IF(J32=0,"-",J32/(J32+H32))</f>
        <v>0.59375</v>
      </c>
      <c r="L32" s="267">
        <f>SUM(L33,L34)</f>
        <v>2205</v>
      </c>
      <c r="M32" s="268">
        <f>IF(L32=0,"-",L32/(L32+N32))</f>
        <v>0.29314012230789682</v>
      </c>
      <c r="N32" s="267">
        <f>SUM(N33,N34)</f>
        <v>5317</v>
      </c>
      <c r="O32" s="268">
        <f>IF(N32=0,"-",N32/(N32+L32))</f>
        <v>0.70685987769210312</v>
      </c>
      <c r="P32" s="267">
        <f>SUM(P33,P34)</f>
        <v>368</v>
      </c>
      <c r="Q32" s="268">
        <f t="shared" si="0"/>
        <v>0.25734265734265732</v>
      </c>
      <c r="R32" s="267">
        <f>SUM(R33,R34)</f>
        <v>1062</v>
      </c>
      <c r="S32" s="268">
        <f>IF(R32=0,"-",R32/(R32+P32))</f>
        <v>0.74265734265734262</v>
      </c>
      <c r="T32" s="267">
        <f>SUM(T33,T34)</f>
        <v>1</v>
      </c>
      <c r="U32" s="268">
        <f>IF(T32=0,"-",T32/(T32+V32))</f>
        <v>0.5</v>
      </c>
      <c r="V32" s="267">
        <f>SUM(V33,V34)</f>
        <v>1</v>
      </c>
      <c r="W32" s="268">
        <f>IF(V32=0,"-",V32/(V32+T32))</f>
        <v>0.5</v>
      </c>
      <c r="X32" s="269"/>
      <c r="Y32" s="269"/>
      <c r="Z32" s="269"/>
    </row>
    <row r="33" spans="2:26">
      <c r="B33" s="296" t="s">
        <v>771</v>
      </c>
      <c r="C33" s="215">
        <f t="shared" si="1"/>
        <v>9147</v>
      </c>
      <c r="D33" s="215">
        <f t="shared" ref="D33:D39" si="13">SUM(H33,L33,P33,T33)</f>
        <v>2650</v>
      </c>
      <c r="E33" s="216">
        <f t="shared" si="2"/>
        <v>0.28971247403520278</v>
      </c>
      <c r="F33" s="215">
        <f t="shared" ref="F33:F39" si="14">SUM(J33,N33,R33,V33)</f>
        <v>6497</v>
      </c>
      <c r="G33" s="216">
        <f t="shared" si="4"/>
        <v>0.71028752596479716</v>
      </c>
      <c r="H33" s="215">
        <v>117</v>
      </c>
      <c r="I33" s="216">
        <f t="shared" si="5"/>
        <v>0.41052631578947368</v>
      </c>
      <c r="J33" s="215">
        <v>168</v>
      </c>
      <c r="K33" s="216">
        <f t="shared" ref="K33:K39" si="15">IF(J33=0,"-",J33/(J33+H33))</f>
        <v>0.58947368421052626</v>
      </c>
      <c r="L33" s="215">
        <v>2175</v>
      </c>
      <c r="M33" s="216">
        <f t="shared" ref="M33:M49" si="16">IF(L33=0,"-",L33/(L33+N33))</f>
        <v>0.29178964314462036</v>
      </c>
      <c r="N33" s="215">
        <v>5279</v>
      </c>
      <c r="O33" s="216">
        <f t="shared" ref="O33:O49" si="17">IF(N33=0,"-",N33/(N33+L33))</f>
        <v>0.7082103568553797</v>
      </c>
      <c r="P33" s="215">
        <v>357</v>
      </c>
      <c r="Q33" s="216">
        <f t="shared" si="0"/>
        <v>0.25391180654338547</v>
      </c>
      <c r="R33" s="215">
        <v>1049</v>
      </c>
      <c r="S33" s="216">
        <f t="shared" ref="S33:S49" si="18">IF(R33=0,"-",R33/(R33+P33))</f>
        <v>0.74608819345661448</v>
      </c>
      <c r="T33" s="215">
        <v>1</v>
      </c>
      <c r="U33" s="216">
        <f t="shared" ref="U33:U49" si="19">IF(T33=0,"-",T33/(T33+V33))</f>
        <v>0.5</v>
      </c>
      <c r="V33" s="215">
        <v>1</v>
      </c>
      <c r="W33" s="216">
        <f t="shared" ref="W33:W49" si="20">IF(V33=0,"-",V33/(V33+T33))</f>
        <v>0.5</v>
      </c>
    </row>
    <row r="34" spans="2:26">
      <c r="B34" s="298" t="s">
        <v>772</v>
      </c>
      <c r="C34" s="222">
        <f t="shared" si="1"/>
        <v>95</v>
      </c>
      <c r="D34" s="222">
        <f t="shared" si="13"/>
        <v>41</v>
      </c>
      <c r="E34" s="223">
        <f t="shared" si="2"/>
        <v>0.43157894736842106</v>
      </c>
      <c r="F34" s="222">
        <f t="shared" si="14"/>
        <v>54</v>
      </c>
      <c r="G34" s="223">
        <f t="shared" si="4"/>
        <v>0.56842105263157894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30</v>
      </c>
      <c r="M34" s="223">
        <f t="shared" si="16"/>
        <v>0.44117647058823528</v>
      </c>
      <c r="N34" s="222">
        <v>38</v>
      </c>
      <c r="O34" s="223">
        <f t="shared" si="17"/>
        <v>0.55882352941176472</v>
      </c>
      <c r="P34" s="222">
        <v>11</v>
      </c>
      <c r="Q34" s="223">
        <f t="shared" si="0"/>
        <v>0.45833333333333331</v>
      </c>
      <c r="R34" s="222">
        <v>13</v>
      </c>
      <c r="S34" s="223">
        <f t="shared" si="18"/>
        <v>0.54166666666666663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9242</v>
      </c>
      <c r="D35" s="281">
        <f>SUM(H35,L35,P35,T35)</f>
        <v>2691</v>
      </c>
      <c r="E35" s="282">
        <f>IF(D35=0,"-",D35/(D35+F35))</f>
        <v>0.29117074226357931</v>
      </c>
      <c r="F35" s="281">
        <f>SUM(J35,N35,R35,V35)</f>
        <v>6551</v>
      </c>
      <c r="G35" s="282">
        <f>IF(F35=0,"-",F35/(F35+D35))</f>
        <v>0.70882925773642069</v>
      </c>
      <c r="H35" s="281">
        <f>SUM(H36,H37,H38,H39,H40)</f>
        <v>117</v>
      </c>
      <c r="I35" s="282">
        <f>IF(H35=0,"-",H35/(H35+J35))</f>
        <v>0.40625</v>
      </c>
      <c r="J35" s="281">
        <f>SUM(J36,J37,J38,J39,J40)</f>
        <v>171</v>
      </c>
      <c r="K35" s="282">
        <f>IF(J35=0,"-",J35/(J35+H35))</f>
        <v>0.59375</v>
      </c>
      <c r="L35" s="281">
        <f>SUM(L36,L37,L38,L39,L40)</f>
        <v>2205</v>
      </c>
      <c r="M35" s="282">
        <f>IF(L35=0,"-",L35/(L35+N35))</f>
        <v>0.29314012230789682</v>
      </c>
      <c r="N35" s="281">
        <f>SUM(N36,N37,N38,N39,N40)</f>
        <v>5317</v>
      </c>
      <c r="O35" s="282">
        <f t="shared" si="17"/>
        <v>0.70685987769210312</v>
      </c>
      <c r="P35" s="281">
        <f>SUM(P36,P37,P38,P39,P40)</f>
        <v>368</v>
      </c>
      <c r="Q35" s="282">
        <f t="shared" si="0"/>
        <v>0.25734265734265732</v>
      </c>
      <c r="R35" s="281">
        <f>SUM(R36,R37,R38,R39,R40)</f>
        <v>1062</v>
      </c>
      <c r="S35" s="282">
        <f>IF(R35=0,"-",R35/(R35+P35))</f>
        <v>0.74265734265734262</v>
      </c>
      <c r="T35" s="281">
        <f>SUM(T36,T37,T38,T39,T40)</f>
        <v>1</v>
      </c>
      <c r="U35" s="282">
        <f>IF(T35=0,"-",T35/(T35+V35))</f>
        <v>0.5</v>
      </c>
      <c r="V35" s="281">
        <f>SUM(V36,V37,V38,V39,V40)</f>
        <v>1</v>
      </c>
      <c r="W35" s="282">
        <f>IF(V35=0,"-",V35/(V35+T35))</f>
        <v>0.5</v>
      </c>
      <c r="X35" s="269"/>
      <c r="Y35" s="269"/>
      <c r="Z35" s="269"/>
    </row>
    <row r="36" spans="2:26">
      <c r="B36" s="299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99" t="s">
        <v>775</v>
      </c>
      <c r="C37" s="284">
        <f t="shared" si="1"/>
        <v>12</v>
      </c>
      <c r="D37" s="284">
        <f t="shared" si="13"/>
        <v>5</v>
      </c>
      <c r="E37" s="285">
        <f t="shared" si="2"/>
        <v>0.41666666666666669</v>
      </c>
      <c r="F37" s="284">
        <f t="shared" si="14"/>
        <v>7</v>
      </c>
      <c r="G37" s="285">
        <f t="shared" si="4"/>
        <v>0.58333333333333337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3</v>
      </c>
      <c r="M37" s="285">
        <f t="shared" si="16"/>
        <v>0.33333333333333331</v>
      </c>
      <c r="N37" s="284">
        <v>6</v>
      </c>
      <c r="O37" s="285">
        <f t="shared" si="17"/>
        <v>0.66666666666666663</v>
      </c>
      <c r="P37" s="284">
        <v>2</v>
      </c>
      <c r="Q37" s="285">
        <f t="shared" si="0"/>
        <v>0.66666666666666663</v>
      </c>
      <c r="R37" s="284">
        <v>1</v>
      </c>
      <c r="S37" s="285">
        <f t="shared" si="18"/>
        <v>0.33333333333333331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99" t="s">
        <v>776</v>
      </c>
      <c r="C38" s="284">
        <f t="shared" si="1"/>
        <v>25</v>
      </c>
      <c r="D38" s="284">
        <f t="shared" si="13"/>
        <v>14</v>
      </c>
      <c r="E38" s="285">
        <f t="shared" si="2"/>
        <v>0.56000000000000005</v>
      </c>
      <c r="F38" s="284">
        <f t="shared" si="14"/>
        <v>11</v>
      </c>
      <c r="G38" s="285">
        <f t="shared" si="4"/>
        <v>0.44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10</v>
      </c>
      <c r="M38" s="285">
        <f t="shared" si="16"/>
        <v>0.55555555555555558</v>
      </c>
      <c r="N38" s="284">
        <v>8</v>
      </c>
      <c r="O38" s="285">
        <f t="shared" si="17"/>
        <v>0.44444444444444442</v>
      </c>
      <c r="P38" s="284">
        <v>4</v>
      </c>
      <c r="Q38" s="285">
        <f t="shared" si="0"/>
        <v>0.5714285714285714</v>
      </c>
      <c r="R38" s="284">
        <v>3</v>
      </c>
      <c r="S38" s="285">
        <f t="shared" si="18"/>
        <v>0.42857142857142855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99" t="s">
        <v>777</v>
      </c>
      <c r="C39" s="284">
        <f t="shared" si="1"/>
        <v>63</v>
      </c>
      <c r="D39" s="284">
        <f t="shared" si="13"/>
        <v>29</v>
      </c>
      <c r="E39" s="285">
        <f t="shared" si="2"/>
        <v>0.46031746031746029</v>
      </c>
      <c r="F39" s="284">
        <f t="shared" si="14"/>
        <v>34</v>
      </c>
      <c r="G39" s="285">
        <f t="shared" si="4"/>
        <v>0.53968253968253965</v>
      </c>
      <c r="H39" s="284">
        <v>1</v>
      </c>
      <c r="I39" s="285">
        <f t="shared" si="5"/>
        <v>1</v>
      </c>
      <c r="J39" s="284">
        <v>0</v>
      </c>
      <c r="K39" s="285" t="str">
        <f t="shared" si="15"/>
        <v>-</v>
      </c>
      <c r="L39" s="284">
        <v>22</v>
      </c>
      <c r="M39" s="285">
        <f t="shared" si="16"/>
        <v>0.5</v>
      </c>
      <c r="N39" s="284">
        <v>22</v>
      </c>
      <c r="O39" s="285">
        <f t="shared" si="17"/>
        <v>0.5</v>
      </c>
      <c r="P39" s="284">
        <v>6</v>
      </c>
      <c r="Q39" s="285">
        <f t="shared" si="0"/>
        <v>0.33333333333333331</v>
      </c>
      <c r="R39" s="284">
        <v>12</v>
      </c>
      <c r="S39" s="285">
        <f t="shared" si="18"/>
        <v>0.66666666666666663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9139</v>
      </c>
      <c r="D40" s="287">
        <f>SUM(H40,L40,P40,T40)</f>
        <v>2641</v>
      </c>
      <c r="E40" s="288">
        <f>IF(D40=0,"-",D40/(D40+F40))</f>
        <v>0.288981288981289</v>
      </c>
      <c r="F40" s="287">
        <f>SUM(J40,N40,R40,V40)</f>
        <v>6498</v>
      </c>
      <c r="G40" s="288">
        <f>IF(F40=0,"-",F40/(F40+D40))</f>
        <v>0.71101871101871106</v>
      </c>
      <c r="H40" s="287">
        <v>116</v>
      </c>
      <c r="I40" s="288">
        <f>IF(H40=0,"-",H40/(H40+J40))</f>
        <v>0.40418118466898956</v>
      </c>
      <c r="J40" s="287">
        <v>171</v>
      </c>
      <c r="K40" s="288">
        <f>IF(J40=0,"-",J40/(J40+H40))</f>
        <v>0.59581881533101044</v>
      </c>
      <c r="L40" s="287">
        <v>2169</v>
      </c>
      <c r="M40" s="288">
        <f>IF(L40=0,"-",L40/(L40+N40))</f>
        <v>0.29118002416431737</v>
      </c>
      <c r="N40" s="287">
        <v>5280</v>
      </c>
      <c r="O40" s="288">
        <f>IF(N40=0,"-",N40/(N40+L40))</f>
        <v>0.70881997583568268</v>
      </c>
      <c r="P40" s="287">
        <v>355</v>
      </c>
      <c r="Q40" s="288">
        <f>IF(P40=0,"-",P40/(P40+R40))</f>
        <v>0.25339043540328338</v>
      </c>
      <c r="R40" s="287">
        <v>1046</v>
      </c>
      <c r="S40" s="288">
        <f>IF(R40=0,"-",R40/(R40+P40))</f>
        <v>0.74660956459671668</v>
      </c>
      <c r="T40" s="287">
        <v>1</v>
      </c>
      <c r="U40" s="288">
        <f>IF(T40=0,"-",T40/(T40+V40))</f>
        <v>0.5</v>
      </c>
      <c r="V40" s="287">
        <v>1</v>
      </c>
      <c r="W40" s="288">
        <f>IF(V40=0,"-",V40/(V40+T40))</f>
        <v>0.5</v>
      </c>
    </row>
    <row r="41" spans="2:26">
      <c r="B41" s="280" t="s">
        <v>779</v>
      </c>
      <c r="C41" s="281">
        <f t="shared" ref="C41:C49" si="21">SUM(D41,F41)</f>
        <v>9242</v>
      </c>
      <c r="D41" s="281">
        <f>SUM(D42:D49)</f>
        <v>2691</v>
      </c>
      <c r="E41" s="282">
        <f>IF(D41=0,"-",D41/(D41+F41))</f>
        <v>0.29117074226357931</v>
      </c>
      <c r="F41" s="281">
        <f>SUM(F42:F49)</f>
        <v>6551</v>
      </c>
      <c r="G41" s="282">
        <f t="shared" ref="G41:G49" si="22">IF(F41=0,"-",F41/(F41+D41))</f>
        <v>0.70882925773642069</v>
      </c>
      <c r="H41" s="281">
        <f>SUM(H42:H49)</f>
        <v>117</v>
      </c>
      <c r="I41" s="285">
        <f>IF(H41=0,"-",H41/(H41+J41))</f>
        <v>0.40625</v>
      </c>
      <c r="J41" s="281">
        <f>SUM(J42:J49)</f>
        <v>171</v>
      </c>
      <c r="K41" s="285">
        <f t="shared" ref="K41:K49" si="23">IF(J41=0,"-",J41/(J41+H41))</f>
        <v>0.59375</v>
      </c>
      <c r="L41" s="281">
        <f>SUM(L42:L49)</f>
        <v>2205</v>
      </c>
      <c r="M41" s="285">
        <f t="shared" si="16"/>
        <v>0.29314012230789682</v>
      </c>
      <c r="N41" s="281">
        <f>SUM(N42:N49)</f>
        <v>5317</v>
      </c>
      <c r="O41" s="285">
        <f t="shared" si="17"/>
        <v>0.70685987769210312</v>
      </c>
      <c r="P41" s="281">
        <f>SUM(P42:P49)</f>
        <v>368</v>
      </c>
      <c r="Q41" s="285">
        <f t="shared" si="0"/>
        <v>0.25734265734265732</v>
      </c>
      <c r="R41" s="281">
        <f>SUM(R42:R49)</f>
        <v>1062</v>
      </c>
      <c r="S41" s="285">
        <f t="shared" si="18"/>
        <v>0.74265734265734262</v>
      </c>
      <c r="T41" s="281">
        <f>SUM(T42:T49)</f>
        <v>1</v>
      </c>
      <c r="U41" s="285">
        <f>IF(T41=0,"-",T41/(T41+V41))</f>
        <v>0.5</v>
      </c>
      <c r="V41" s="281">
        <f>SUM(V42:V49)</f>
        <v>1</v>
      </c>
      <c r="W41" s="285">
        <f>IF(V41=0,"-",V41/(V41+T41))</f>
        <v>0.5</v>
      </c>
    </row>
    <row r="42" spans="2:26">
      <c r="B42" s="299" t="s">
        <v>780</v>
      </c>
      <c r="C42" s="284">
        <f t="shared" si="21"/>
        <v>939</v>
      </c>
      <c r="D42" s="284">
        <f t="shared" ref="D42:D49" si="24">SUM(H42,L42,P42,T42)</f>
        <v>285</v>
      </c>
      <c r="E42" s="285">
        <f t="shared" ref="E42:E49" si="25">IF(D42=0,"-",D42/(D42+F42))</f>
        <v>0.30351437699680511</v>
      </c>
      <c r="F42" s="284">
        <f t="shared" ref="F42:F49" si="26">SUM(J42,N42,R42,V42)</f>
        <v>654</v>
      </c>
      <c r="G42" s="285">
        <f t="shared" si="22"/>
        <v>0.69648562300319494</v>
      </c>
      <c r="H42" s="284">
        <v>10</v>
      </c>
      <c r="I42" s="285">
        <f>IF(H42=0,"-",H42/(H42+J42))</f>
        <v>0.47619047619047616</v>
      </c>
      <c r="J42" s="284">
        <v>11</v>
      </c>
      <c r="K42" s="285">
        <f t="shared" si="23"/>
        <v>0.52380952380952384</v>
      </c>
      <c r="L42" s="284">
        <v>232</v>
      </c>
      <c r="M42" s="285">
        <f t="shared" si="16"/>
        <v>0.30566534914360999</v>
      </c>
      <c r="N42" s="284">
        <v>527</v>
      </c>
      <c r="O42" s="285">
        <f t="shared" si="17"/>
        <v>0.69433465085639001</v>
      </c>
      <c r="P42" s="284">
        <v>43</v>
      </c>
      <c r="Q42" s="285">
        <f t="shared" si="0"/>
        <v>0.27044025157232704</v>
      </c>
      <c r="R42" s="284">
        <v>116</v>
      </c>
      <c r="S42" s="285">
        <f t="shared" si="18"/>
        <v>0.72955974842767291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99" t="s">
        <v>781</v>
      </c>
      <c r="C43" s="284">
        <f t="shared" si="21"/>
        <v>2232</v>
      </c>
      <c r="D43" s="284">
        <f t="shared" si="24"/>
        <v>569</v>
      </c>
      <c r="E43" s="285">
        <f t="shared" si="25"/>
        <v>0.25492831541218636</v>
      </c>
      <c r="F43" s="284">
        <f t="shared" si="26"/>
        <v>1663</v>
      </c>
      <c r="G43" s="285">
        <f t="shared" si="22"/>
        <v>0.74507168458781359</v>
      </c>
      <c r="H43" s="284">
        <v>41</v>
      </c>
      <c r="I43" s="285">
        <f t="shared" ref="I43:I49" si="27">IF(H43=0,"-",H43/(H43+J43))</f>
        <v>0.32283464566929132</v>
      </c>
      <c r="J43" s="284">
        <v>86</v>
      </c>
      <c r="K43" s="285">
        <f t="shared" si="23"/>
        <v>0.67716535433070868</v>
      </c>
      <c r="L43" s="284">
        <v>401</v>
      </c>
      <c r="M43" s="285">
        <f t="shared" si="16"/>
        <v>0.23713778829095211</v>
      </c>
      <c r="N43" s="284">
        <v>1290</v>
      </c>
      <c r="O43" s="285">
        <f t="shared" si="17"/>
        <v>0.76286221170904789</v>
      </c>
      <c r="P43" s="284">
        <v>126</v>
      </c>
      <c r="Q43" s="285">
        <f t="shared" si="0"/>
        <v>0.30582524271844658</v>
      </c>
      <c r="R43" s="284">
        <v>286</v>
      </c>
      <c r="S43" s="285">
        <f t="shared" si="18"/>
        <v>0.69417475728155342</v>
      </c>
      <c r="T43" s="284">
        <v>1</v>
      </c>
      <c r="U43" s="285">
        <f t="shared" si="19"/>
        <v>0.5</v>
      </c>
      <c r="V43" s="284">
        <v>1</v>
      </c>
      <c r="W43" s="285">
        <f t="shared" si="20"/>
        <v>0.5</v>
      </c>
    </row>
    <row r="44" spans="2:26">
      <c r="B44" s="299" t="s">
        <v>782</v>
      </c>
      <c r="C44" s="284">
        <f t="shared" si="21"/>
        <v>683</v>
      </c>
      <c r="D44" s="284">
        <f t="shared" si="24"/>
        <v>173</v>
      </c>
      <c r="E44" s="285">
        <f t="shared" si="25"/>
        <v>0.25329428989751096</v>
      </c>
      <c r="F44" s="284">
        <f t="shared" si="26"/>
        <v>510</v>
      </c>
      <c r="G44" s="285">
        <f t="shared" si="22"/>
        <v>0.74670571010248898</v>
      </c>
      <c r="H44" s="284">
        <v>6</v>
      </c>
      <c r="I44" s="285">
        <f t="shared" si="27"/>
        <v>0.5</v>
      </c>
      <c r="J44" s="284">
        <v>6</v>
      </c>
      <c r="K44" s="285">
        <f t="shared" si="23"/>
        <v>0.5</v>
      </c>
      <c r="L44" s="284">
        <v>138</v>
      </c>
      <c r="M44" s="285">
        <f t="shared" si="16"/>
        <v>0.25274725274725274</v>
      </c>
      <c r="N44" s="284">
        <v>408</v>
      </c>
      <c r="O44" s="285">
        <f t="shared" si="17"/>
        <v>0.74725274725274726</v>
      </c>
      <c r="P44" s="284">
        <v>29</v>
      </c>
      <c r="Q44" s="285">
        <f t="shared" si="0"/>
        <v>0.23200000000000001</v>
      </c>
      <c r="R44" s="284">
        <v>96</v>
      </c>
      <c r="S44" s="285">
        <f t="shared" si="18"/>
        <v>0.76800000000000002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99" t="s">
        <v>783</v>
      </c>
      <c r="C45" s="284">
        <f t="shared" si="21"/>
        <v>916</v>
      </c>
      <c r="D45" s="284">
        <f t="shared" si="24"/>
        <v>243</v>
      </c>
      <c r="E45" s="285">
        <f t="shared" si="25"/>
        <v>0.26528384279475981</v>
      </c>
      <c r="F45" s="284">
        <f t="shared" si="26"/>
        <v>673</v>
      </c>
      <c r="G45" s="285">
        <f t="shared" si="22"/>
        <v>0.73471615720524019</v>
      </c>
      <c r="H45" s="284">
        <v>9</v>
      </c>
      <c r="I45" s="285">
        <f t="shared" si="27"/>
        <v>0.5</v>
      </c>
      <c r="J45" s="284">
        <v>9</v>
      </c>
      <c r="K45" s="285">
        <f t="shared" si="23"/>
        <v>0.5</v>
      </c>
      <c r="L45" s="284">
        <v>214</v>
      </c>
      <c r="M45" s="285">
        <f t="shared" si="16"/>
        <v>0.27330779054916987</v>
      </c>
      <c r="N45" s="284">
        <v>569</v>
      </c>
      <c r="O45" s="285">
        <f t="shared" si="17"/>
        <v>0.72669220945083013</v>
      </c>
      <c r="P45" s="284">
        <v>20</v>
      </c>
      <c r="Q45" s="285">
        <f t="shared" si="0"/>
        <v>0.17391304347826086</v>
      </c>
      <c r="R45" s="284">
        <v>95</v>
      </c>
      <c r="S45" s="285">
        <f t="shared" si="18"/>
        <v>0.82608695652173914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99" t="s">
        <v>784</v>
      </c>
      <c r="C46" s="284">
        <f t="shared" si="21"/>
        <v>659</v>
      </c>
      <c r="D46" s="284">
        <f t="shared" si="24"/>
        <v>195</v>
      </c>
      <c r="E46" s="285">
        <f t="shared" si="25"/>
        <v>0.29590288315629742</v>
      </c>
      <c r="F46" s="284">
        <f t="shared" si="26"/>
        <v>464</v>
      </c>
      <c r="G46" s="285">
        <f t="shared" si="22"/>
        <v>0.70409711684370258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171</v>
      </c>
      <c r="M46" s="285">
        <f t="shared" si="16"/>
        <v>0.31491712707182318</v>
      </c>
      <c r="N46" s="284">
        <v>372</v>
      </c>
      <c r="O46" s="285">
        <f t="shared" si="17"/>
        <v>0.68508287292817682</v>
      </c>
      <c r="P46" s="284">
        <v>19</v>
      </c>
      <c r="Q46" s="285">
        <f t="shared" si="0"/>
        <v>0.18269230769230768</v>
      </c>
      <c r="R46" s="284">
        <v>85</v>
      </c>
      <c r="S46" s="285">
        <f t="shared" si="18"/>
        <v>0.81730769230769229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99" t="s">
        <v>785</v>
      </c>
      <c r="C47" s="284">
        <f t="shared" si="21"/>
        <v>1220</v>
      </c>
      <c r="D47" s="284">
        <f t="shared" si="24"/>
        <v>351</v>
      </c>
      <c r="E47" s="285">
        <f t="shared" si="25"/>
        <v>0.28770491803278686</v>
      </c>
      <c r="F47" s="284">
        <f t="shared" si="26"/>
        <v>869</v>
      </c>
      <c r="G47" s="285">
        <f t="shared" si="22"/>
        <v>0.71229508196721314</v>
      </c>
      <c r="H47" s="284">
        <v>12</v>
      </c>
      <c r="I47" s="285">
        <f t="shared" si="27"/>
        <v>0.38709677419354838</v>
      </c>
      <c r="J47" s="284">
        <v>19</v>
      </c>
      <c r="K47" s="285">
        <f t="shared" si="23"/>
        <v>0.61290322580645162</v>
      </c>
      <c r="L47" s="284">
        <v>302</v>
      </c>
      <c r="M47" s="285">
        <f t="shared" si="16"/>
        <v>0.29930624380574827</v>
      </c>
      <c r="N47" s="284">
        <v>707</v>
      </c>
      <c r="O47" s="285">
        <f t="shared" si="17"/>
        <v>0.70069375619425178</v>
      </c>
      <c r="P47" s="284">
        <v>37</v>
      </c>
      <c r="Q47" s="285">
        <f t="shared" si="0"/>
        <v>0.20555555555555555</v>
      </c>
      <c r="R47" s="284">
        <v>143</v>
      </c>
      <c r="S47" s="285">
        <f t="shared" si="18"/>
        <v>0.7944444444444444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99" t="s">
        <v>786</v>
      </c>
      <c r="C48" s="284">
        <f t="shared" si="21"/>
        <v>2520</v>
      </c>
      <c r="D48" s="284">
        <f t="shared" si="24"/>
        <v>845</v>
      </c>
      <c r="E48" s="285">
        <f t="shared" si="25"/>
        <v>0.33531746031746029</v>
      </c>
      <c r="F48" s="284">
        <f t="shared" si="26"/>
        <v>1675</v>
      </c>
      <c r="G48" s="285">
        <f t="shared" si="22"/>
        <v>0.66468253968253965</v>
      </c>
      <c r="H48" s="284">
        <v>31</v>
      </c>
      <c r="I48" s="285">
        <f t="shared" si="27"/>
        <v>0.49206349206349204</v>
      </c>
      <c r="J48" s="284">
        <v>32</v>
      </c>
      <c r="K48" s="285">
        <f t="shared" si="23"/>
        <v>0.50793650793650791</v>
      </c>
      <c r="L48" s="284">
        <v>721</v>
      </c>
      <c r="M48" s="285">
        <f t="shared" si="16"/>
        <v>0.33849765258215964</v>
      </c>
      <c r="N48" s="284">
        <v>1409</v>
      </c>
      <c r="O48" s="285">
        <f t="shared" si="17"/>
        <v>0.66150234741784042</v>
      </c>
      <c r="P48" s="284">
        <v>93</v>
      </c>
      <c r="Q48" s="285">
        <f t="shared" si="0"/>
        <v>0.28440366972477066</v>
      </c>
      <c r="R48" s="284">
        <v>234</v>
      </c>
      <c r="S48" s="285">
        <f t="shared" si="18"/>
        <v>0.7155963302752294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300" t="s">
        <v>787</v>
      </c>
      <c r="C49" s="287">
        <f t="shared" si="21"/>
        <v>73</v>
      </c>
      <c r="D49" s="287">
        <f t="shared" si="24"/>
        <v>30</v>
      </c>
      <c r="E49" s="288">
        <f t="shared" si="25"/>
        <v>0.41095890410958902</v>
      </c>
      <c r="F49" s="287">
        <f t="shared" si="26"/>
        <v>43</v>
      </c>
      <c r="G49" s="288">
        <f t="shared" si="22"/>
        <v>0.58904109589041098</v>
      </c>
      <c r="H49" s="287">
        <v>3</v>
      </c>
      <c r="I49" s="288">
        <f t="shared" si="27"/>
        <v>0.75</v>
      </c>
      <c r="J49" s="287">
        <v>1</v>
      </c>
      <c r="K49" s="288">
        <f t="shared" si="23"/>
        <v>0.25</v>
      </c>
      <c r="L49" s="287">
        <v>26</v>
      </c>
      <c r="M49" s="288">
        <f t="shared" si="16"/>
        <v>0.42622950819672129</v>
      </c>
      <c r="N49" s="287">
        <v>35</v>
      </c>
      <c r="O49" s="288">
        <f t="shared" si="17"/>
        <v>0.57377049180327866</v>
      </c>
      <c r="P49" s="287">
        <v>1</v>
      </c>
      <c r="Q49" s="288">
        <f t="shared" si="0"/>
        <v>0.125</v>
      </c>
      <c r="R49" s="287">
        <v>7</v>
      </c>
      <c r="S49" s="288">
        <f t="shared" si="18"/>
        <v>0.875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>
      <c r="B50" s="361" t="s">
        <v>803</v>
      </c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</row>
    <row r="51" spans="2:23">
      <c r="B51" s="290" t="s">
        <v>804</v>
      </c>
    </row>
    <row r="52" spans="2:23">
      <c r="B52" s="290" t="s">
        <v>805</v>
      </c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52" type="noConversion"/>
  <pageMargins left="7.874015748031496E-2" right="7.874015748031496E-2" top="0.78740157480314965" bottom="0.47244094488188981" header="0.51181102362204722" footer="0.39370078740157483"/>
  <pageSetup paperSize="9" scale="58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0"/>
  <sheetViews>
    <sheetView topLeftCell="B1" zoomScale="70" zoomScaleNormal="70" workbookViewId="0">
      <selection activeCell="B1" sqref="B1:W1"/>
    </sheetView>
  </sheetViews>
  <sheetFormatPr defaultColWidth="9" defaultRowHeight="16.2"/>
  <cols>
    <col min="1" max="1" width="8.33203125" style="226" customWidth="1"/>
    <col min="2" max="2" width="35.109375" style="226" customWidth="1"/>
    <col min="3" max="23" width="9.88671875" style="271" customWidth="1"/>
    <col min="24" max="24" width="10.33203125" style="271" customWidth="1"/>
    <col min="25" max="25" width="9.88671875" style="271" customWidth="1"/>
    <col min="26" max="26" width="10.21875" style="271" customWidth="1"/>
    <col min="27" max="16384" width="9" style="226"/>
  </cols>
  <sheetData>
    <row r="1" spans="1:26" ht="21" customHeight="1">
      <c r="A1" s="242"/>
      <c r="B1" s="362" t="s">
        <v>788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20"/>
      <c r="Y1" s="20"/>
      <c r="Z1" s="20"/>
    </row>
    <row r="2" spans="1:26" ht="21" customHeight="1">
      <c r="B2" s="363" t="s">
        <v>789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226"/>
      <c r="Y2" s="226"/>
      <c r="Z2" s="226"/>
    </row>
    <row r="3" spans="1:26" ht="18" customHeight="1">
      <c r="B3" s="364" t="s">
        <v>768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72" t="s">
        <v>0</v>
      </c>
      <c r="X4" s="25"/>
      <c r="Y4" s="25"/>
      <c r="Z4" s="25"/>
    </row>
    <row r="5" spans="1:26" ht="12" customHeight="1">
      <c r="B5" s="365" t="s">
        <v>799</v>
      </c>
      <c r="C5" s="357" t="s">
        <v>790</v>
      </c>
      <c r="D5" s="368"/>
      <c r="E5" s="368"/>
      <c r="F5" s="368"/>
      <c r="G5" s="368"/>
      <c r="H5" s="369" t="s">
        <v>791</v>
      </c>
      <c r="I5" s="369"/>
      <c r="J5" s="369"/>
      <c r="K5" s="369"/>
      <c r="L5" s="369" t="s">
        <v>792</v>
      </c>
      <c r="M5" s="369"/>
      <c r="N5" s="369"/>
      <c r="O5" s="369"/>
      <c r="P5" s="369" t="s">
        <v>793</v>
      </c>
      <c r="Q5" s="369"/>
      <c r="R5" s="369"/>
      <c r="S5" s="370"/>
      <c r="T5" s="368" t="s">
        <v>44</v>
      </c>
      <c r="U5" s="368"/>
      <c r="V5" s="368"/>
      <c r="W5" s="368"/>
      <c r="X5" s="226"/>
      <c r="Y5" s="226"/>
      <c r="Z5" s="226"/>
    </row>
    <row r="6" spans="1:26" ht="9" customHeight="1">
      <c r="B6" s="365"/>
      <c r="C6" s="368"/>
      <c r="D6" s="368"/>
      <c r="E6" s="368"/>
      <c r="F6" s="368"/>
      <c r="G6" s="368"/>
      <c r="H6" s="369"/>
      <c r="I6" s="369"/>
      <c r="J6" s="369"/>
      <c r="K6" s="369"/>
      <c r="L6" s="369"/>
      <c r="M6" s="369"/>
      <c r="N6" s="369"/>
      <c r="O6" s="369"/>
      <c r="P6" s="370"/>
      <c r="Q6" s="370"/>
      <c r="R6" s="370"/>
      <c r="S6" s="370"/>
      <c r="T6" s="368"/>
      <c r="U6" s="368"/>
      <c r="V6" s="368"/>
      <c r="W6" s="368"/>
      <c r="X6" s="226"/>
      <c r="Y6" s="226"/>
      <c r="Z6" s="226"/>
    </row>
    <row r="7" spans="1:26" ht="11.25" hidden="1" customHeight="1">
      <c r="B7" s="365"/>
      <c r="C7" s="368"/>
      <c r="D7" s="368"/>
      <c r="E7" s="368"/>
      <c r="F7" s="368"/>
      <c r="G7" s="368"/>
      <c r="H7" s="369"/>
      <c r="I7" s="369"/>
      <c r="J7" s="369"/>
      <c r="K7" s="369"/>
      <c r="L7" s="369"/>
      <c r="M7" s="369"/>
      <c r="N7" s="369"/>
      <c r="O7" s="369"/>
      <c r="P7" s="370"/>
      <c r="Q7" s="370"/>
      <c r="R7" s="370"/>
      <c r="S7" s="370"/>
      <c r="T7" s="368"/>
      <c r="U7" s="368"/>
      <c r="V7" s="368"/>
      <c r="W7" s="368"/>
      <c r="X7" s="226"/>
      <c r="Y7" s="226"/>
      <c r="Z7" s="226"/>
    </row>
    <row r="8" spans="1:26" ht="12" customHeight="1">
      <c r="B8" s="365"/>
      <c r="C8" s="368"/>
      <c r="D8" s="368"/>
      <c r="E8" s="368"/>
      <c r="F8" s="368"/>
      <c r="G8" s="368"/>
      <c r="H8" s="369"/>
      <c r="I8" s="369"/>
      <c r="J8" s="369"/>
      <c r="K8" s="369"/>
      <c r="L8" s="369"/>
      <c r="M8" s="369"/>
      <c r="N8" s="369"/>
      <c r="O8" s="369"/>
      <c r="P8" s="370"/>
      <c r="Q8" s="370"/>
      <c r="R8" s="370"/>
      <c r="S8" s="370"/>
      <c r="T8" s="368"/>
      <c r="U8" s="368"/>
      <c r="V8" s="368"/>
      <c r="W8" s="368"/>
      <c r="X8" s="226"/>
      <c r="Y8" s="226"/>
      <c r="Z8" s="226"/>
    </row>
    <row r="9" spans="1:26" ht="3" customHeight="1">
      <c r="B9" s="365"/>
      <c r="C9" s="368"/>
      <c r="D9" s="368"/>
      <c r="E9" s="368"/>
      <c r="F9" s="368"/>
      <c r="G9" s="368"/>
      <c r="H9" s="369"/>
      <c r="I9" s="369"/>
      <c r="J9" s="369"/>
      <c r="K9" s="369"/>
      <c r="L9" s="369"/>
      <c r="M9" s="369"/>
      <c r="N9" s="369"/>
      <c r="O9" s="369"/>
      <c r="P9" s="370"/>
      <c r="Q9" s="370"/>
      <c r="R9" s="370"/>
      <c r="S9" s="370"/>
      <c r="T9" s="368"/>
      <c r="U9" s="368"/>
      <c r="V9" s="368"/>
      <c r="W9" s="368"/>
      <c r="X9" s="226"/>
      <c r="Y9" s="226"/>
      <c r="Z9" s="226"/>
    </row>
    <row r="10" spans="1:26" ht="54" customHeight="1">
      <c r="B10" s="365"/>
      <c r="C10" s="273" t="s">
        <v>749</v>
      </c>
      <c r="D10" s="273" t="s">
        <v>2</v>
      </c>
      <c r="E10" s="274" t="s">
        <v>750</v>
      </c>
      <c r="F10" s="273" t="s">
        <v>3</v>
      </c>
      <c r="G10" s="274" t="s">
        <v>750</v>
      </c>
      <c r="H10" s="273" t="s">
        <v>2</v>
      </c>
      <c r="I10" s="274" t="s">
        <v>750</v>
      </c>
      <c r="J10" s="273" t="s">
        <v>3</v>
      </c>
      <c r="K10" s="274" t="s">
        <v>750</v>
      </c>
      <c r="L10" s="273" t="s">
        <v>2</v>
      </c>
      <c r="M10" s="274" t="s">
        <v>750</v>
      </c>
      <c r="N10" s="273" t="s">
        <v>3</v>
      </c>
      <c r="O10" s="274" t="s">
        <v>750</v>
      </c>
      <c r="P10" s="273" t="s">
        <v>2</v>
      </c>
      <c r="Q10" s="274" t="s">
        <v>750</v>
      </c>
      <c r="R10" s="273" t="s">
        <v>3</v>
      </c>
      <c r="S10" s="274" t="s">
        <v>750</v>
      </c>
      <c r="T10" s="273" t="s">
        <v>2</v>
      </c>
      <c r="U10" s="274" t="s">
        <v>750</v>
      </c>
      <c r="V10" s="273" t="s">
        <v>3</v>
      </c>
      <c r="W10" s="274" t="s">
        <v>750</v>
      </c>
      <c r="X10" s="226"/>
      <c r="Y10" s="226"/>
      <c r="Z10" s="226"/>
    </row>
    <row r="11" spans="1:26" ht="18.75" customHeight="1">
      <c r="B11" s="266" t="s">
        <v>769</v>
      </c>
      <c r="C11" s="267">
        <f>SUM(C12,C22)</f>
        <v>9135</v>
      </c>
      <c r="D11" s="267">
        <f>SUM(D12,D22)</f>
        <v>2675</v>
      </c>
      <c r="E11" s="268">
        <f>IF(D11=0,"-",D11/(D11+F11))</f>
        <v>0.29282977558839629</v>
      </c>
      <c r="F11" s="267">
        <f>SUM(F12,F22)</f>
        <v>6460</v>
      </c>
      <c r="G11" s="268">
        <f>IF(F11=0,"-",F11/(F11+D11))</f>
        <v>0.70717022441160371</v>
      </c>
      <c r="H11" s="267">
        <f>SUM(H12,H22)</f>
        <v>117</v>
      </c>
      <c r="I11" s="268">
        <f>IF(H11=0,"-",H11/(H11+J11))</f>
        <v>0.40909090909090912</v>
      </c>
      <c r="J11" s="267">
        <f>SUM(J12,J22)</f>
        <v>169</v>
      </c>
      <c r="K11" s="268">
        <f>IF(J11=0,"-",J11/(J11+H11))</f>
        <v>0.59090909090909094</v>
      </c>
      <c r="L11" s="267">
        <f>SUM(L12,L22)</f>
        <v>2203</v>
      </c>
      <c r="M11" s="268">
        <f>IF(L11=0,"-",L11/(L11+N11))</f>
        <v>0.29385087368280643</v>
      </c>
      <c r="N11" s="267">
        <f>SUM(N12,N22)</f>
        <v>5294</v>
      </c>
      <c r="O11" s="268">
        <f>IF(N11=0,"-",N11/(N11+L11))</f>
        <v>0.70614912631719351</v>
      </c>
      <c r="P11" s="267">
        <f>SUM(P12,P22)</f>
        <v>355</v>
      </c>
      <c r="Q11" s="268">
        <f t="shared" ref="Q11:Q49" si="0">IF(P11=0,"-",P11/(P11+R11))</f>
        <v>0.26276831976313841</v>
      </c>
      <c r="R11" s="267">
        <f>SUM(R12,R22)</f>
        <v>996</v>
      </c>
      <c r="S11" s="268">
        <f>IF(R11=0,"-",R11/(R11+P11))</f>
        <v>0.73723168023686159</v>
      </c>
      <c r="T11" s="267">
        <f>SUM(T12,T22)</f>
        <v>0</v>
      </c>
      <c r="U11" s="268" t="str">
        <f>IF(T11=0,"-",T11/(T11+V11))</f>
        <v>-</v>
      </c>
      <c r="V11" s="267">
        <f>SUM(V12,V22)</f>
        <v>1</v>
      </c>
      <c r="W11" s="268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9" si="1">SUM(D12,F12)</f>
        <v>3569</v>
      </c>
      <c r="D12" s="215">
        <f>SUM(H12,L12,P12,T12)</f>
        <v>1052</v>
      </c>
      <c r="E12" s="216">
        <f t="shared" ref="E12:E39" si="2">IF(D12=0,"-",D12/(D12+F12))</f>
        <v>0.2947604370972261</v>
      </c>
      <c r="F12" s="215">
        <f t="shared" ref="F12:F31" si="3">SUM(J12,N12,R12,V12)</f>
        <v>2517</v>
      </c>
      <c r="G12" s="216">
        <f t="shared" ref="G12:G39" si="4">IF(F12=0,"-",F12/(F12+D12))</f>
        <v>0.7052395629027739</v>
      </c>
      <c r="H12" s="215">
        <f>SUM(H13+H17+H21)</f>
        <v>82</v>
      </c>
      <c r="I12" s="216">
        <f t="shared" ref="I12:I39" si="5">IF(H12=0,"-",H12/(H12+J12))</f>
        <v>0.3867924528301887</v>
      </c>
      <c r="J12" s="215">
        <f>SUM(J13+J17+J21)</f>
        <v>130</v>
      </c>
      <c r="K12" s="216">
        <f t="shared" ref="K12:K31" si="6">IF(J12=0,"-",J12/(J12+H12))</f>
        <v>0.6132075471698113</v>
      </c>
      <c r="L12" s="215">
        <f>SUM(L13+L17+L21)</f>
        <v>816</v>
      </c>
      <c r="M12" s="216">
        <f t="shared" ref="M12:M31" si="7">IF(L12=0,"-",L12/(L12+N12))</f>
        <v>0.28382608695652173</v>
      </c>
      <c r="N12" s="215">
        <f>SUM(N13+N17+N21)</f>
        <v>2059</v>
      </c>
      <c r="O12" s="216">
        <f t="shared" ref="O12:O31" si="8">IF(N12=0,"-",N12/(N12+L12))</f>
        <v>0.71617391304347822</v>
      </c>
      <c r="P12" s="215">
        <f>SUM(P13+P17+P21)</f>
        <v>154</v>
      </c>
      <c r="Q12" s="216">
        <f t="shared" si="0"/>
        <v>0.32016632016632018</v>
      </c>
      <c r="R12" s="215">
        <f>SUM(R13+R17+R21)</f>
        <v>327</v>
      </c>
      <c r="S12" s="216">
        <f t="shared" ref="S12:S31" si="9">IF(R12=0,"-",R12/(R12+P12))</f>
        <v>0.67983367983367982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75" t="s">
        <v>48</v>
      </c>
      <c r="C13" s="215">
        <f t="shared" si="1"/>
        <v>2126</v>
      </c>
      <c r="D13" s="215">
        <f>SUM(H13,L13,P13,T13)</f>
        <v>569</v>
      </c>
      <c r="E13" s="216">
        <f t="shared" si="2"/>
        <v>0.26763875823142053</v>
      </c>
      <c r="F13" s="215">
        <f t="shared" si="3"/>
        <v>1557</v>
      </c>
      <c r="G13" s="216">
        <f t="shared" si="4"/>
        <v>0.73236124176857953</v>
      </c>
      <c r="H13" s="215">
        <f>SUM(H14+H15+H16)</f>
        <v>49</v>
      </c>
      <c r="I13" s="216">
        <f t="shared" si="5"/>
        <v>0.37404580152671757</v>
      </c>
      <c r="J13" s="215">
        <f>SUM(J14+J15+J16)</f>
        <v>82</v>
      </c>
      <c r="K13" s="216">
        <f t="shared" si="6"/>
        <v>0.62595419847328249</v>
      </c>
      <c r="L13" s="215">
        <f>SUM(L14+L15+L16)</f>
        <v>468</v>
      </c>
      <c r="M13" s="216">
        <f t="shared" si="7"/>
        <v>0.2611607142857143</v>
      </c>
      <c r="N13" s="215">
        <f>SUM(N14+N15+N16)</f>
        <v>1324</v>
      </c>
      <c r="O13" s="216">
        <f t="shared" si="8"/>
        <v>0.7388392857142857</v>
      </c>
      <c r="P13" s="215">
        <f>SUM(P14+P15+P16)</f>
        <v>52</v>
      </c>
      <c r="Q13" s="216">
        <f t="shared" si="0"/>
        <v>0.25742574257425743</v>
      </c>
      <c r="R13" s="215">
        <f>SUM(R14+R15+R16)</f>
        <v>150</v>
      </c>
      <c r="S13" s="216">
        <f t="shared" si="9"/>
        <v>0.74257425742574257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76" t="s">
        <v>751</v>
      </c>
      <c r="C14" s="215">
        <f t="shared" si="1"/>
        <v>1758</v>
      </c>
      <c r="D14" s="215">
        <f t="shared" ref="D14:D31" si="12">SUM(H14,L14,P14,T14)</f>
        <v>394</v>
      </c>
      <c r="E14" s="216">
        <f t="shared" si="2"/>
        <v>0.22411831626848691</v>
      </c>
      <c r="F14" s="215">
        <f t="shared" si="3"/>
        <v>1364</v>
      </c>
      <c r="G14" s="216">
        <f t="shared" si="4"/>
        <v>0.77588168373151312</v>
      </c>
      <c r="H14" s="215">
        <v>41</v>
      </c>
      <c r="I14" s="216">
        <f t="shared" si="5"/>
        <v>0.34166666666666667</v>
      </c>
      <c r="J14" s="215">
        <v>79</v>
      </c>
      <c r="K14" s="216">
        <f t="shared" si="6"/>
        <v>0.65833333333333333</v>
      </c>
      <c r="L14" s="215">
        <v>307</v>
      </c>
      <c r="M14" s="216">
        <f t="shared" si="7"/>
        <v>0.21128699242945631</v>
      </c>
      <c r="N14" s="215">
        <v>1146</v>
      </c>
      <c r="O14" s="216">
        <f t="shared" si="8"/>
        <v>0.78871300757054374</v>
      </c>
      <c r="P14" s="215">
        <v>46</v>
      </c>
      <c r="Q14" s="216">
        <f t="shared" si="0"/>
        <v>0.25</v>
      </c>
      <c r="R14" s="215">
        <v>138</v>
      </c>
      <c r="S14" s="216">
        <f t="shared" si="9"/>
        <v>0.75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76" t="s">
        <v>5</v>
      </c>
      <c r="C15" s="215">
        <f t="shared" si="1"/>
        <v>155</v>
      </c>
      <c r="D15" s="215">
        <f t="shared" si="12"/>
        <v>56</v>
      </c>
      <c r="E15" s="216">
        <f t="shared" si="2"/>
        <v>0.36129032258064514</v>
      </c>
      <c r="F15" s="215">
        <f t="shared" si="3"/>
        <v>99</v>
      </c>
      <c r="G15" s="216">
        <f t="shared" si="4"/>
        <v>0.6387096774193548</v>
      </c>
      <c r="H15" s="215">
        <v>4</v>
      </c>
      <c r="I15" s="216">
        <f t="shared" si="5"/>
        <v>0.8</v>
      </c>
      <c r="J15" s="215">
        <v>1</v>
      </c>
      <c r="K15" s="216">
        <f t="shared" si="6"/>
        <v>0.2</v>
      </c>
      <c r="L15" s="215">
        <v>48</v>
      </c>
      <c r="M15" s="216">
        <f t="shared" si="7"/>
        <v>0.34782608695652173</v>
      </c>
      <c r="N15" s="215">
        <v>90</v>
      </c>
      <c r="O15" s="216">
        <f t="shared" si="8"/>
        <v>0.65217391304347827</v>
      </c>
      <c r="P15" s="215">
        <v>4</v>
      </c>
      <c r="Q15" s="216">
        <f t="shared" si="0"/>
        <v>0.33333333333333331</v>
      </c>
      <c r="R15" s="215">
        <v>8</v>
      </c>
      <c r="S15" s="216">
        <f t="shared" si="9"/>
        <v>0.66666666666666663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76" t="s">
        <v>794</v>
      </c>
      <c r="C16" s="215">
        <f t="shared" si="1"/>
        <v>213</v>
      </c>
      <c r="D16" s="215">
        <f t="shared" si="12"/>
        <v>119</v>
      </c>
      <c r="E16" s="216">
        <f t="shared" si="2"/>
        <v>0.55868544600938963</v>
      </c>
      <c r="F16" s="215">
        <f t="shared" si="3"/>
        <v>94</v>
      </c>
      <c r="G16" s="216">
        <f t="shared" si="4"/>
        <v>0.44131455399061031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113</v>
      </c>
      <c r="M16" s="216">
        <f t="shared" si="7"/>
        <v>0.56218905472636815</v>
      </c>
      <c r="N16" s="215">
        <v>88</v>
      </c>
      <c r="O16" s="216">
        <f t="shared" si="8"/>
        <v>0.43781094527363185</v>
      </c>
      <c r="P16" s="215">
        <v>2</v>
      </c>
      <c r="Q16" s="216">
        <f t="shared" si="0"/>
        <v>0.33333333333333331</v>
      </c>
      <c r="R16" s="215">
        <v>4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75" t="s">
        <v>50</v>
      </c>
      <c r="C17" s="215">
        <f t="shared" si="1"/>
        <v>840</v>
      </c>
      <c r="D17" s="215">
        <f t="shared" si="12"/>
        <v>339</v>
      </c>
      <c r="E17" s="216">
        <f t="shared" si="2"/>
        <v>0.40357142857142858</v>
      </c>
      <c r="F17" s="215">
        <f t="shared" si="3"/>
        <v>501</v>
      </c>
      <c r="G17" s="216">
        <f t="shared" si="4"/>
        <v>0.59642857142857142</v>
      </c>
      <c r="H17" s="215">
        <f>SUM(H18+H19+H20)</f>
        <v>18</v>
      </c>
      <c r="I17" s="216">
        <f t="shared" si="5"/>
        <v>0.58064516129032262</v>
      </c>
      <c r="J17" s="215">
        <f>SUM(J18+J19+J20)</f>
        <v>13</v>
      </c>
      <c r="K17" s="216">
        <f t="shared" si="6"/>
        <v>0.41935483870967744</v>
      </c>
      <c r="L17" s="215">
        <f>SUM(L18+L19+L20)</f>
        <v>224</v>
      </c>
      <c r="M17" s="216">
        <f t="shared" si="7"/>
        <v>0.39367311072056238</v>
      </c>
      <c r="N17" s="215">
        <f>SUM(N18+N19+N20)</f>
        <v>345</v>
      </c>
      <c r="O17" s="216">
        <f t="shared" si="8"/>
        <v>0.60632688927943756</v>
      </c>
      <c r="P17" s="215">
        <f>SUM(P18+P19+P20)</f>
        <v>97</v>
      </c>
      <c r="Q17" s="216">
        <f t="shared" si="0"/>
        <v>0.40416666666666667</v>
      </c>
      <c r="R17" s="215">
        <f>SUM(R18+R19+R20)</f>
        <v>143</v>
      </c>
      <c r="S17" s="216">
        <f t="shared" si="9"/>
        <v>0.59583333333333333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2:26" ht="18.75" customHeight="1">
      <c r="B18" s="238" t="s">
        <v>795</v>
      </c>
      <c r="C18" s="215">
        <f t="shared" si="1"/>
        <v>625</v>
      </c>
      <c r="D18" s="215">
        <f t="shared" si="12"/>
        <v>249</v>
      </c>
      <c r="E18" s="216">
        <f t="shared" si="2"/>
        <v>0.39839999999999998</v>
      </c>
      <c r="F18" s="215">
        <f t="shared" si="3"/>
        <v>376</v>
      </c>
      <c r="G18" s="216">
        <f t="shared" si="4"/>
        <v>0.60160000000000002</v>
      </c>
      <c r="H18" s="215">
        <v>9</v>
      </c>
      <c r="I18" s="216">
        <f t="shared" si="5"/>
        <v>0.6428571428571429</v>
      </c>
      <c r="J18" s="215">
        <v>5</v>
      </c>
      <c r="K18" s="216">
        <f t="shared" si="6"/>
        <v>0.35714285714285715</v>
      </c>
      <c r="L18" s="215">
        <v>182</v>
      </c>
      <c r="M18" s="216">
        <f t="shared" si="7"/>
        <v>0.40715883668903802</v>
      </c>
      <c r="N18" s="215">
        <v>265</v>
      </c>
      <c r="O18" s="216">
        <f t="shared" si="8"/>
        <v>0.59284116331096193</v>
      </c>
      <c r="P18" s="215">
        <v>58</v>
      </c>
      <c r="Q18" s="216">
        <f t="shared" si="0"/>
        <v>0.35365853658536583</v>
      </c>
      <c r="R18" s="215">
        <v>106</v>
      </c>
      <c r="S18" s="216">
        <f t="shared" si="9"/>
        <v>0.64634146341463417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796</v>
      </c>
      <c r="C19" s="215">
        <f t="shared" si="1"/>
        <v>141</v>
      </c>
      <c r="D19" s="215">
        <f t="shared" si="12"/>
        <v>69</v>
      </c>
      <c r="E19" s="216">
        <f t="shared" si="2"/>
        <v>0.48936170212765956</v>
      </c>
      <c r="F19" s="215">
        <f t="shared" si="3"/>
        <v>72</v>
      </c>
      <c r="G19" s="216">
        <f t="shared" si="4"/>
        <v>0.51063829787234039</v>
      </c>
      <c r="H19" s="215">
        <v>9</v>
      </c>
      <c r="I19" s="216">
        <f t="shared" si="5"/>
        <v>0.5625</v>
      </c>
      <c r="J19" s="215">
        <v>7</v>
      </c>
      <c r="K19" s="216">
        <f t="shared" si="6"/>
        <v>0.4375</v>
      </c>
      <c r="L19" s="215">
        <v>22</v>
      </c>
      <c r="M19" s="216">
        <f t="shared" si="7"/>
        <v>0.40740740740740738</v>
      </c>
      <c r="N19" s="215">
        <v>32</v>
      </c>
      <c r="O19" s="216">
        <f t="shared" si="8"/>
        <v>0.59259259259259256</v>
      </c>
      <c r="P19" s="215">
        <v>38</v>
      </c>
      <c r="Q19" s="216">
        <f t="shared" si="0"/>
        <v>0.53521126760563376</v>
      </c>
      <c r="R19" s="215">
        <v>33</v>
      </c>
      <c r="S19" s="216">
        <f t="shared" si="9"/>
        <v>0.46478873239436619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797</v>
      </c>
      <c r="C20" s="215">
        <f t="shared" si="1"/>
        <v>74</v>
      </c>
      <c r="D20" s="215">
        <f t="shared" si="12"/>
        <v>21</v>
      </c>
      <c r="E20" s="216">
        <f t="shared" si="2"/>
        <v>0.28378378378378377</v>
      </c>
      <c r="F20" s="215">
        <f t="shared" si="3"/>
        <v>53</v>
      </c>
      <c r="G20" s="216">
        <f t="shared" si="4"/>
        <v>0.71621621621621623</v>
      </c>
      <c r="H20" s="215">
        <v>0</v>
      </c>
      <c r="I20" s="216" t="str">
        <f t="shared" si="5"/>
        <v>-</v>
      </c>
      <c r="J20" s="215">
        <v>1</v>
      </c>
      <c r="K20" s="216">
        <f t="shared" si="6"/>
        <v>1</v>
      </c>
      <c r="L20" s="215">
        <v>20</v>
      </c>
      <c r="M20" s="216">
        <f t="shared" si="7"/>
        <v>0.29411764705882354</v>
      </c>
      <c r="N20" s="215">
        <v>48</v>
      </c>
      <c r="O20" s="216">
        <f t="shared" si="8"/>
        <v>0.70588235294117652</v>
      </c>
      <c r="P20" s="215">
        <v>1</v>
      </c>
      <c r="Q20" s="216">
        <f t="shared" si="0"/>
        <v>0.2</v>
      </c>
      <c r="R20" s="215">
        <v>4</v>
      </c>
      <c r="S20" s="216">
        <f t="shared" si="9"/>
        <v>0.8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75" t="s">
        <v>54</v>
      </c>
      <c r="C21" s="215">
        <f t="shared" si="1"/>
        <v>603</v>
      </c>
      <c r="D21" s="215">
        <f t="shared" si="12"/>
        <v>144</v>
      </c>
      <c r="E21" s="216">
        <f t="shared" si="2"/>
        <v>0.23880597014925373</v>
      </c>
      <c r="F21" s="215">
        <f t="shared" si="3"/>
        <v>459</v>
      </c>
      <c r="G21" s="216">
        <f t="shared" si="4"/>
        <v>0.76119402985074625</v>
      </c>
      <c r="H21" s="215">
        <v>15</v>
      </c>
      <c r="I21" s="216">
        <f t="shared" si="5"/>
        <v>0.3</v>
      </c>
      <c r="J21" s="215">
        <v>35</v>
      </c>
      <c r="K21" s="216">
        <f t="shared" si="6"/>
        <v>0.7</v>
      </c>
      <c r="L21" s="215">
        <v>124</v>
      </c>
      <c r="M21" s="216">
        <f t="shared" si="7"/>
        <v>0.24124513618677043</v>
      </c>
      <c r="N21" s="215">
        <v>390</v>
      </c>
      <c r="O21" s="216">
        <f t="shared" si="8"/>
        <v>0.75875486381322954</v>
      </c>
      <c r="P21" s="215">
        <v>5</v>
      </c>
      <c r="Q21" s="216">
        <f t="shared" si="0"/>
        <v>0.12820512820512819</v>
      </c>
      <c r="R21" s="215">
        <v>34</v>
      </c>
      <c r="S21" s="216">
        <f t="shared" si="9"/>
        <v>0.87179487179487181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5566</v>
      </c>
      <c r="D22" s="215">
        <f t="shared" si="12"/>
        <v>1623</v>
      </c>
      <c r="E22" s="216">
        <f t="shared" si="2"/>
        <v>0.29159180740208407</v>
      </c>
      <c r="F22" s="215">
        <f t="shared" si="3"/>
        <v>3943</v>
      </c>
      <c r="G22" s="216">
        <f t="shared" si="4"/>
        <v>0.70840819259791588</v>
      </c>
      <c r="H22" s="215">
        <f>SUM(H23+H27+H31)</f>
        <v>35</v>
      </c>
      <c r="I22" s="216">
        <f t="shared" si="5"/>
        <v>0.47297297297297297</v>
      </c>
      <c r="J22" s="215">
        <f>SUM(J23+J27+J31)</f>
        <v>39</v>
      </c>
      <c r="K22" s="216">
        <f t="shared" si="6"/>
        <v>0.52702702702702697</v>
      </c>
      <c r="L22" s="215">
        <f>SUM(L23+L27+L31)</f>
        <v>1387</v>
      </c>
      <c r="M22" s="216">
        <f t="shared" si="7"/>
        <v>0.30008654262224144</v>
      </c>
      <c r="N22" s="215">
        <f>SUM(N23+N27+N31)</f>
        <v>3235</v>
      </c>
      <c r="O22" s="216">
        <f t="shared" si="8"/>
        <v>0.69991345737775856</v>
      </c>
      <c r="P22" s="215">
        <f>SUM(P23+P27+P31)</f>
        <v>201</v>
      </c>
      <c r="Q22" s="216">
        <f t="shared" si="0"/>
        <v>0.23103448275862068</v>
      </c>
      <c r="R22" s="215">
        <f>SUM(R23+R27+R31)</f>
        <v>669</v>
      </c>
      <c r="S22" s="216">
        <f t="shared" si="9"/>
        <v>0.76896551724137929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75" t="s">
        <v>48</v>
      </c>
      <c r="C23" s="215">
        <f t="shared" si="1"/>
        <v>3102</v>
      </c>
      <c r="D23" s="215">
        <f t="shared" si="12"/>
        <v>934</v>
      </c>
      <c r="E23" s="216">
        <f t="shared" si="2"/>
        <v>0.30109606705351388</v>
      </c>
      <c r="F23" s="215">
        <f t="shared" si="3"/>
        <v>2168</v>
      </c>
      <c r="G23" s="216">
        <f t="shared" si="4"/>
        <v>0.69890393294648612</v>
      </c>
      <c r="H23" s="215">
        <f>SUM(H24+H25+H26)</f>
        <v>35</v>
      </c>
      <c r="I23" s="216">
        <f t="shared" si="5"/>
        <v>0.47945205479452052</v>
      </c>
      <c r="J23" s="215">
        <f>SUM(J24+J25+J26)</f>
        <v>38</v>
      </c>
      <c r="K23" s="216">
        <f t="shared" si="6"/>
        <v>0.52054794520547942</v>
      </c>
      <c r="L23" s="215">
        <f>SUM(L24+L25+L26)</f>
        <v>795</v>
      </c>
      <c r="M23" s="216">
        <f t="shared" si="7"/>
        <v>0.31535105117017059</v>
      </c>
      <c r="N23" s="215">
        <f>SUM(N24+N25+N26)</f>
        <v>1726</v>
      </c>
      <c r="O23" s="216">
        <f t="shared" si="8"/>
        <v>0.68464894882982941</v>
      </c>
      <c r="P23" s="215">
        <f>SUM(P24+P25+P26)</f>
        <v>104</v>
      </c>
      <c r="Q23" s="216">
        <f t="shared" si="0"/>
        <v>0.20472440944881889</v>
      </c>
      <c r="R23" s="215">
        <f>SUM(R24+R25+R26)</f>
        <v>404</v>
      </c>
      <c r="S23" s="216">
        <f t="shared" si="9"/>
        <v>0.79527559055118113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76" t="s">
        <v>751</v>
      </c>
      <c r="C24" s="215">
        <f t="shared" si="1"/>
        <v>2587</v>
      </c>
      <c r="D24" s="215">
        <f t="shared" si="12"/>
        <v>664</v>
      </c>
      <c r="E24" s="216">
        <f t="shared" si="2"/>
        <v>0.25666795516041746</v>
      </c>
      <c r="F24" s="215">
        <f t="shared" si="3"/>
        <v>1923</v>
      </c>
      <c r="G24" s="216">
        <f t="shared" si="4"/>
        <v>0.74333204483958248</v>
      </c>
      <c r="H24" s="215">
        <v>35</v>
      </c>
      <c r="I24" s="216">
        <f t="shared" si="5"/>
        <v>0.47945205479452052</v>
      </c>
      <c r="J24" s="215">
        <v>38</v>
      </c>
      <c r="K24" s="216">
        <f t="shared" si="6"/>
        <v>0.52054794520547942</v>
      </c>
      <c r="L24" s="215">
        <v>539</v>
      </c>
      <c r="M24" s="216">
        <f t="shared" si="7"/>
        <v>0.26101694915254237</v>
      </c>
      <c r="N24" s="215">
        <v>1526</v>
      </c>
      <c r="O24" s="216">
        <f t="shared" si="8"/>
        <v>0.73898305084745763</v>
      </c>
      <c r="P24" s="215">
        <v>90</v>
      </c>
      <c r="Q24" s="216">
        <f t="shared" si="0"/>
        <v>0.20044543429844097</v>
      </c>
      <c r="R24" s="215">
        <v>359</v>
      </c>
      <c r="S24" s="216">
        <f t="shared" si="9"/>
        <v>0.79955456570155903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76" t="s">
        <v>5</v>
      </c>
      <c r="C25" s="215">
        <f t="shared" si="1"/>
        <v>43</v>
      </c>
      <c r="D25" s="215">
        <f t="shared" si="12"/>
        <v>10</v>
      </c>
      <c r="E25" s="216">
        <f t="shared" si="2"/>
        <v>0.23255813953488372</v>
      </c>
      <c r="F25" s="215">
        <f t="shared" si="3"/>
        <v>33</v>
      </c>
      <c r="G25" s="216">
        <f t="shared" si="4"/>
        <v>0.76744186046511631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5</v>
      </c>
      <c r="M25" s="216">
        <f t="shared" si="7"/>
        <v>0.14705882352941177</v>
      </c>
      <c r="N25" s="215">
        <v>29</v>
      </c>
      <c r="O25" s="216">
        <f t="shared" si="8"/>
        <v>0.8529411764705882</v>
      </c>
      <c r="P25" s="215">
        <v>5</v>
      </c>
      <c r="Q25" s="216">
        <f t="shared" si="0"/>
        <v>0.55555555555555558</v>
      </c>
      <c r="R25" s="215">
        <v>4</v>
      </c>
      <c r="S25" s="216">
        <f t="shared" si="9"/>
        <v>0.44444444444444442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76" t="s">
        <v>794</v>
      </c>
      <c r="C26" s="215">
        <f t="shared" si="1"/>
        <v>472</v>
      </c>
      <c r="D26" s="215">
        <f t="shared" si="12"/>
        <v>260</v>
      </c>
      <c r="E26" s="216">
        <f t="shared" si="2"/>
        <v>0.55084745762711862</v>
      </c>
      <c r="F26" s="215">
        <f t="shared" si="3"/>
        <v>212</v>
      </c>
      <c r="G26" s="216">
        <f t="shared" si="4"/>
        <v>0.44915254237288138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251</v>
      </c>
      <c r="M26" s="216">
        <f t="shared" si="7"/>
        <v>0.59478672985781988</v>
      </c>
      <c r="N26" s="215">
        <v>171</v>
      </c>
      <c r="O26" s="216">
        <f t="shared" si="8"/>
        <v>0.40521327014218012</v>
      </c>
      <c r="P26" s="215">
        <v>9</v>
      </c>
      <c r="Q26" s="216">
        <f t="shared" si="0"/>
        <v>0.18</v>
      </c>
      <c r="R26" s="215">
        <v>41</v>
      </c>
      <c r="S26" s="216">
        <f t="shared" si="9"/>
        <v>0.82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75" t="s">
        <v>50</v>
      </c>
      <c r="C27" s="215">
        <f t="shared" si="1"/>
        <v>25</v>
      </c>
      <c r="D27" s="215">
        <f t="shared" si="12"/>
        <v>5</v>
      </c>
      <c r="E27" s="216">
        <f t="shared" si="2"/>
        <v>0.2</v>
      </c>
      <c r="F27" s="215">
        <f t="shared" si="3"/>
        <v>20</v>
      </c>
      <c r="G27" s="216">
        <f t="shared" si="4"/>
        <v>0.8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4</v>
      </c>
      <c r="M27" s="216">
        <f t="shared" si="7"/>
        <v>0.21052631578947367</v>
      </c>
      <c r="N27" s="215">
        <f>SUM(N28+N29+N30)</f>
        <v>15</v>
      </c>
      <c r="O27" s="216">
        <f t="shared" si="8"/>
        <v>0.78947368421052633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795</v>
      </c>
      <c r="C28" s="215">
        <f t="shared" si="1"/>
        <v>17</v>
      </c>
      <c r="D28" s="215">
        <f t="shared" si="12"/>
        <v>1</v>
      </c>
      <c r="E28" s="216">
        <f t="shared" si="2"/>
        <v>5.8823529411764705E-2</v>
      </c>
      <c r="F28" s="215">
        <f t="shared" si="3"/>
        <v>16</v>
      </c>
      <c r="G28" s="216">
        <f t="shared" si="4"/>
        <v>0.94117647058823528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7.6923076923076927E-2</v>
      </c>
      <c r="N28" s="215">
        <v>12</v>
      </c>
      <c r="O28" s="216">
        <f t="shared" si="8"/>
        <v>0.92307692307692313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796</v>
      </c>
      <c r="C29" s="215">
        <f t="shared" si="1"/>
        <v>7</v>
      </c>
      <c r="D29" s="215">
        <f t="shared" si="12"/>
        <v>4</v>
      </c>
      <c r="E29" s="216">
        <f t="shared" si="2"/>
        <v>0.5714285714285714</v>
      </c>
      <c r="F29" s="215">
        <f t="shared" si="3"/>
        <v>3</v>
      </c>
      <c r="G29" s="216">
        <f t="shared" si="4"/>
        <v>0.42857142857142855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3</v>
      </c>
      <c r="M29" s="216">
        <f t="shared" si="7"/>
        <v>0.6</v>
      </c>
      <c r="N29" s="215">
        <v>2</v>
      </c>
      <c r="O29" s="216">
        <f t="shared" si="8"/>
        <v>0.4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797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75" t="s">
        <v>54</v>
      </c>
      <c r="C31" s="215">
        <f t="shared" si="1"/>
        <v>2439</v>
      </c>
      <c r="D31" s="215">
        <f t="shared" si="12"/>
        <v>684</v>
      </c>
      <c r="E31" s="216">
        <f t="shared" si="2"/>
        <v>0.28044280442804426</v>
      </c>
      <c r="F31" s="215">
        <f t="shared" si="3"/>
        <v>1755</v>
      </c>
      <c r="G31" s="216">
        <f t="shared" si="4"/>
        <v>0.71955719557195574</v>
      </c>
      <c r="H31" s="215">
        <v>0</v>
      </c>
      <c r="I31" s="216" t="str">
        <f t="shared" si="5"/>
        <v>-</v>
      </c>
      <c r="J31" s="215">
        <v>1</v>
      </c>
      <c r="K31" s="216">
        <f t="shared" si="6"/>
        <v>1</v>
      </c>
      <c r="L31" s="215">
        <v>588</v>
      </c>
      <c r="M31" s="216">
        <f t="shared" si="7"/>
        <v>0.28242074927953892</v>
      </c>
      <c r="N31" s="215">
        <v>1494</v>
      </c>
      <c r="O31" s="216">
        <f t="shared" si="8"/>
        <v>0.71757925072046114</v>
      </c>
      <c r="P31" s="215">
        <v>96</v>
      </c>
      <c r="Q31" s="216">
        <f t="shared" si="0"/>
        <v>0.2696629213483146</v>
      </c>
      <c r="R31" s="215">
        <v>260</v>
      </c>
      <c r="S31" s="216">
        <f t="shared" si="9"/>
        <v>0.7303370786516854</v>
      </c>
      <c r="T31" s="215">
        <v>0</v>
      </c>
      <c r="U31" s="216" t="str">
        <f t="shared" si="10"/>
        <v>-</v>
      </c>
      <c r="V31" s="215">
        <v>0</v>
      </c>
      <c r="W31" s="216" t="str">
        <f t="shared" si="11"/>
        <v>-</v>
      </c>
      <c r="X31" s="226"/>
      <c r="Y31" s="226"/>
      <c r="Z31" s="226"/>
    </row>
    <row r="32" spans="2:26" s="270" customFormat="1">
      <c r="B32" s="277" t="s">
        <v>770</v>
      </c>
      <c r="C32" s="267">
        <f t="shared" si="1"/>
        <v>9135</v>
      </c>
      <c r="D32" s="267">
        <f>SUM(D33,D34)</f>
        <v>2675</v>
      </c>
      <c r="E32" s="268">
        <f t="shared" si="2"/>
        <v>0.29282977558839629</v>
      </c>
      <c r="F32" s="267">
        <f>SUM(F33,F34)</f>
        <v>6460</v>
      </c>
      <c r="G32" s="268">
        <f t="shared" si="4"/>
        <v>0.70717022441160371</v>
      </c>
      <c r="H32" s="267">
        <f>SUM(H33,H34)</f>
        <v>117</v>
      </c>
      <c r="I32" s="268">
        <f t="shared" si="5"/>
        <v>0.40909090909090912</v>
      </c>
      <c r="J32" s="267">
        <f>SUM(J33,J34)</f>
        <v>169</v>
      </c>
      <c r="K32" s="268">
        <f>IF(J32=0,"-",J32/(J32+H32))</f>
        <v>0.59090909090909094</v>
      </c>
      <c r="L32" s="267">
        <f>SUM(L33,L34)</f>
        <v>2203</v>
      </c>
      <c r="M32" s="268">
        <f>IF(L32=0,"-",L32/(L32+N32))</f>
        <v>0.29385087368280643</v>
      </c>
      <c r="N32" s="267">
        <f>SUM(N33,N34)</f>
        <v>5294</v>
      </c>
      <c r="O32" s="268">
        <f>IF(N32=0,"-",N32/(N32+L32))</f>
        <v>0.70614912631719351</v>
      </c>
      <c r="P32" s="267">
        <f>SUM(P33,P34)</f>
        <v>355</v>
      </c>
      <c r="Q32" s="268">
        <f t="shared" si="0"/>
        <v>0.26276831976313841</v>
      </c>
      <c r="R32" s="267">
        <f>SUM(R33,R34)</f>
        <v>996</v>
      </c>
      <c r="S32" s="268">
        <f>IF(R32=0,"-",R32/(R32+P32))</f>
        <v>0.73723168023686159</v>
      </c>
      <c r="T32" s="267">
        <f>SUM(T33,T34)</f>
        <v>0</v>
      </c>
      <c r="U32" s="268" t="str">
        <f>IF(T32=0,"-",T32/(T32+V32))</f>
        <v>-</v>
      </c>
      <c r="V32" s="267">
        <f>SUM(V33,V34)</f>
        <v>1</v>
      </c>
      <c r="W32" s="268">
        <f>IF(V32=0,"-",V32/(V32+T32))</f>
        <v>1</v>
      </c>
      <c r="X32" s="269"/>
      <c r="Y32" s="269"/>
      <c r="Z32" s="269"/>
    </row>
    <row r="33" spans="2:26">
      <c r="B33" s="278" t="s">
        <v>771</v>
      </c>
      <c r="C33" s="215">
        <f t="shared" si="1"/>
        <v>9041</v>
      </c>
      <c r="D33" s="215">
        <f t="shared" ref="D33:D39" si="13">SUM(H33,L33,P33,T33)</f>
        <v>2635</v>
      </c>
      <c r="E33" s="216">
        <f t="shared" si="2"/>
        <v>0.29145006083397856</v>
      </c>
      <c r="F33" s="215">
        <f t="shared" ref="F33:F39" si="14">SUM(J33,N33,R33,V33)</f>
        <v>6406</v>
      </c>
      <c r="G33" s="216">
        <f t="shared" si="4"/>
        <v>0.70854993916602149</v>
      </c>
      <c r="H33" s="215">
        <v>117</v>
      </c>
      <c r="I33" s="216">
        <f t="shared" si="5"/>
        <v>0.41342756183745583</v>
      </c>
      <c r="J33" s="215">
        <v>166</v>
      </c>
      <c r="K33" s="216">
        <f t="shared" ref="K33:K39" si="15">IF(J33=0,"-",J33/(J33+H33))</f>
        <v>0.58657243816254412</v>
      </c>
      <c r="L33" s="215">
        <v>2174</v>
      </c>
      <c r="M33" s="216">
        <f t="shared" ref="M33:M49" si="16">IF(L33=0,"-",L33/(L33+N33))</f>
        <v>0.29259757738896364</v>
      </c>
      <c r="N33" s="215">
        <v>5256</v>
      </c>
      <c r="O33" s="216">
        <f t="shared" ref="O33:O49" si="17">IF(N33=0,"-",N33/(N33+L33))</f>
        <v>0.70740242261103636</v>
      </c>
      <c r="P33" s="215">
        <v>344</v>
      </c>
      <c r="Q33" s="216">
        <f t="shared" si="0"/>
        <v>0.2592313489073097</v>
      </c>
      <c r="R33" s="215">
        <v>983</v>
      </c>
      <c r="S33" s="216">
        <f t="shared" ref="S33:S49" si="18">IF(R33=0,"-",R33/(R33+P33))</f>
        <v>0.7407686510926903</v>
      </c>
      <c r="T33" s="215">
        <v>0</v>
      </c>
      <c r="U33" s="216" t="str">
        <f t="shared" ref="U33:U49" si="19">IF(T33=0,"-",T33/(T33+V33))</f>
        <v>-</v>
      </c>
      <c r="V33" s="215">
        <v>1</v>
      </c>
      <c r="W33" s="216">
        <f t="shared" ref="W33:W49" si="20">IF(V33=0,"-",V33/(V33+T33))</f>
        <v>1</v>
      </c>
    </row>
    <row r="34" spans="2:26">
      <c r="B34" s="279" t="s">
        <v>772</v>
      </c>
      <c r="C34" s="222">
        <f t="shared" si="1"/>
        <v>94</v>
      </c>
      <c r="D34" s="222">
        <f t="shared" si="13"/>
        <v>40</v>
      </c>
      <c r="E34" s="223">
        <f t="shared" si="2"/>
        <v>0.42553191489361702</v>
      </c>
      <c r="F34" s="222">
        <f t="shared" si="14"/>
        <v>54</v>
      </c>
      <c r="G34" s="223">
        <f t="shared" si="4"/>
        <v>0.57446808510638303</v>
      </c>
      <c r="H34" s="222">
        <v>0</v>
      </c>
      <c r="I34" s="223" t="str">
        <f t="shared" si="5"/>
        <v>-</v>
      </c>
      <c r="J34" s="222">
        <v>3</v>
      </c>
      <c r="K34" s="223">
        <f t="shared" si="15"/>
        <v>1</v>
      </c>
      <c r="L34" s="222">
        <v>29</v>
      </c>
      <c r="M34" s="223">
        <f t="shared" si="16"/>
        <v>0.43283582089552236</v>
      </c>
      <c r="N34" s="222">
        <v>38</v>
      </c>
      <c r="O34" s="223">
        <f t="shared" si="17"/>
        <v>0.56716417910447758</v>
      </c>
      <c r="P34" s="222">
        <v>11</v>
      </c>
      <c r="Q34" s="223">
        <f t="shared" si="0"/>
        <v>0.45833333333333331</v>
      </c>
      <c r="R34" s="222">
        <v>13</v>
      </c>
      <c r="S34" s="223">
        <f t="shared" si="18"/>
        <v>0.54166666666666663</v>
      </c>
      <c r="T34" s="222">
        <v>0</v>
      </c>
      <c r="U34" s="223" t="str">
        <f t="shared" si="19"/>
        <v>-</v>
      </c>
      <c r="V34" s="222">
        <v>0</v>
      </c>
      <c r="W34" s="223" t="str">
        <f t="shared" si="20"/>
        <v>-</v>
      </c>
    </row>
    <row r="35" spans="2:26" s="270" customFormat="1">
      <c r="B35" s="280" t="s">
        <v>773</v>
      </c>
      <c r="C35" s="281">
        <f>SUM(D35,F35)</f>
        <v>9135</v>
      </c>
      <c r="D35" s="281">
        <f>SUM(H35,L35,P35,T35)</f>
        <v>2675</v>
      </c>
      <c r="E35" s="282">
        <f>IF(D35=0,"-",D35/(D35+F35))</f>
        <v>0.29282977558839629</v>
      </c>
      <c r="F35" s="281">
        <f>SUM(J35,N35,R35,V35)</f>
        <v>6460</v>
      </c>
      <c r="G35" s="282">
        <f>IF(F35=0,"-",F35/(F35+D35))</f>
        <v>0.70717022441160371</v>
      </c>
      <c r="H35" s="281">
        <f>SUM(H36,H37,H38,H39,H40)</f>
        <v>117</v>
      </c>
      <c r="I35" s="282">
        <f>IF(H35=0,"-",H35/(H35+J35))</f>
        <v>0.40909090909090912</v>
      </c>
      <c r="J35" s="281">
        <f>SUM(J36,J37,J38,J39,J40)</f>
        <v>169</v>
      </c>
      <c r="K35" s="282">
        <f>IF(J35=0,"-",J35/(J35+H35))</f>
        <v>0.59090909090909094</v>
      </c>
      <c r="L35" s="281">
        <f>SUM(L36,L37,L38,L39,L40)</f>
        <v>2203</v>
      </c>
      <c r="M35" s="282">
        <f>IF(L35=0,"-",L35/(L35+N35))</f>
        <v>0.29385087368280643</v>
      </c>
      <c r="N35" s="281">
        <f>SUM(N36,N37,N38,N39,N40)</f>
        <v>5294</v>
      </c>
      <c r="O35" s="282">
        <f t="shared" si="17"/>
        <v>0.70614912631719351</v>
      </c>
      <c r="P35" s="281">
        <f>SUM(P36,P37,P38,P39,P40)</f>
        <v>355</v>
      </c>
      <c r="Q35" s="282">
        <f t="shared" si="0"/>
        <v>0.26276831976313841</v>
      </c>
      <c r="R35" s="281">
        <f>SUM(R36,R37,R38,R39,R40)</f>
        <v>996</v>
      </c>
      <c r="S35" s="282">
        <f>IF(R35=0,"-",R35/(R35+P35))</f>
        <v>0.73723168023686159</v>
      </c>
      <c r="T35" s="281">
        <f>SUM(T36,T37,T38,T39,T40)</f>
        <v>0</v>
      </c>
      <c r="U35" s="282" t="str">
        <f>IF(T35=0,"-",T35/(T35+V35))</f>
        <v>-</v>
      </c>
      <c r="V35" s="281">
        <f>SUM(V36,V37,V38,V39,V40)</f>
        <v>1</v>
      </c>
      <c r="W35" s="282">
        <f>IF(V35=0,"-",V35/(V35+T35))</f>
        <v>1</v>
      </c>
      <c r="X35" s="269"/>
      <c r="Y35" s="269"/>
      <c r="Z35" s="269"/>
    </row>
    <row r="36" spans="2:26">
      <c r="B36" s="283" t="s">
        <v>774</v>
      </c>
      <c r="C36" s="284">
        <f t="shared" si="1"/>
        <v>3</v>
      </c>
      <c r="D36" s="284">
        <f t="shared" si="13"/>
        <v>2</v>
      </c>
      <c r="E36" s="285">
        <f t="shared" si="2"/>
        <v>0.66666666666666663</v>
      </c>
      <c r="F36" s="284">
        <f t="shared" si="14"/>
        <v>1</v>
      </c>
      <c r="G36" s="285">
        <f t="shared" si="4"/>
        <v>0.33333333333333331</v>
      </c>
      <c r="H36" s="284">
        <v>0</v>
      </c>
      <c r="I36" s="285" t="str">
        <f t="shared" si="5"/>
        <v>-</v>
      </c>
      <c r="J36" s="284">
        <v>0</v>
      </c>
      <c r="K36" s="285" t="str">
        <f t="shared" si="15"/>
        <v>-</v>
      </c>
      <c r="L36" s="284">
        <v>1</v>
      </c>
      <c r="M36" s="285">
        <f t="shared" si="16"/>
        <v>0.5</v>
      </c>
      <c r="N36" s="284">
        <v>1</v>
      </c>
      <c r="O36" s="285">
        <f t="shared" si="17"/>
        <v>0.5</v>
      </c>
      <c r="P36" s="284">
        <v>1</v>
      </c>
      <c r="Q36" s="285">
        <f t="shared" si="0"/>
        <v>1</v>
      </c>
      <c r="R36" s="284">
        <v>0</v>
      </c>
      <c r="S36" s="285" t="str">
        <f t="shared" si="18"/>
        <v>-</v>
      </c>
      <c r="T36" s="284">
        <v>0</v>
      </c>
      <c r="U36" s="285" t="str">
        <f t="shared" si="19"/>
        <v>-</v>
      </c>
      <c r="V36" s="284">
        <v>0</v>
      </c>
      <c r="W36" s="285" t="str">
        <f t="shared" si="20"/>
        <v>-</v>
      </c>
    </row>
    <row r="37" spans="2:26">
      <c r="B37" s="283" t="s">
        <v>775</v>
      </c>
      <c r="C37" s="284">
        <f t="shared" si="1"/>
        <v>12</v>
      </c>
      <c r="D37" s="284">
        <f t="shared" si="13"/>
        <v>5</v>
      </c>
      <c r="E37" s="285">
        <f t="shared" si="2"/>
        <v>0.41666666666666669</v>
      </c>
      <c r="F37" s="284">
        <f t="shared" si="14"/>
        <v>7</v>
      </c>
      <c r="G37" s="285">
        <f t="shared" si="4"/>
        <v>0.58333333333333337</v>
      </c>
      <c r="H37" s="284">
        <v>0</v>
      </c>
      <c r="I37" s="285" t="str">
        <f t="shared" si="5"/>
        <v>-</v>
      </c>
      <c r="J37" s="284">
        <v>0</v>
      </c>
      <c r="K37" s="285" t="str">
        <f>IF(J37=0,"-",J37/(J37+H37))</f>
        <v>-</v>
      </c>
      <c r="L37" s="284">
        <v>3</v>
      </c>
      <c r="M37" s="285">
        <f t="shared" si="16"/>
        <v>0.33333333333333331</v>
      </c>
      <c r="N37" s="284">
        <v>6</v>
      </c>
      <c r="O37" s="285">
        <f t="shared" si="17"/>
        <v>0.66666666666666663</v>
      </c>
      <c r="P37" s="284">
        <v>2</v>
      </c>
      <c r="Q37" s="285">
        <f t="shared" si="0"/>
        <v>0.66666666666666663</v>
      </c>
      <c r="R37" s="284">
        <v>1</v>
      </c>
      <c r="S37" s="285">
        <f t="shared" si="18"/>
        <v>0.33333333333333331</v>
      </c>
      <c r="T37" s="284">
        <v>0</v>
      </c>
      <c r="U37" s="285" t="str">
        <f t="shared" si="19"/>
        <v>-</v>
      </c>
      <c r="V37" s="284">
        <v>0</v>
      </c>
      <c r="W37" s="285" t="str">
        <f t="shared" si="20"/>
        <v>-</v>
      </c>
    </row>
    <row r="38" spans="2:26">
      <c r="B38" s="283" t="s">
        <v>776</v>
      </c>
      <c r="C38" s="284">
        <f t="shared" si="1"/>
        <v>27</v>
      </c>
      <c r="D38" s="284">
        <f t="shared" si="13"/>
        <v>14</v>
      </c>
      <c r="E38" s="285">
        <f t="shared" si="2"/>
        <v>0.51851851851851849</v>
      </c>
      <c r="F38" s="284">
        <f t="shared" si="14"/>
        <v>13</v>
      </c>
      <c r="G38" s="285">
        <f t="shared" si="4"/>
        <v>0.48148148148148145</v>
      </c>
      <c r="H38" s="284">
        <v>0</v>
      </c>
      <c r="I38" s="285" t="str">
        <f t="shared" si="5"/>
        <v>-</v>
      </c>
      <c r="J38" s="284">
        <v>0</v>
      </c>
      <c r="K38" s="285" t="str">
        <f t="shared" si="15"/>
        <v>-</v>
      </c>
      <c r="L38" s="284">
        <v>9</v>
      </c>
      <c r="M38" s="285">
        <f t="shared" si="16"/>
        <v>0.47368421052631576</v>
      </c>
      <c r="N38" s="284">
        <v>10</v>
      </c>
      <c r="O38" s="285">
        <f t="shared" si="17"/>
        <v>0.52631578947368418</v>
      </c>
      <c r="P38" s="284">
        <v>5</v>
      </c>
      <c r="Q38" s="285">
        <f t="shared" si="0"/>
        <v>0.625</v>
      </c>
      <c r="R38" s="284">
        <v>3</v>
      </c>
      <c r="S38" s="285">
        <f t="shared" si="18"/>
        <v>0.375</v>
      </c>
      <c r="T38" s="284">
        <v>0</v>
      </c>
      <c r="U38" s="285" t="str">
        <f t="shared" si="19"/>
        <v>-</v>
      </c>
      <c r="V38" s="284">
        <v>0</v>
      </c>
      <c r="W38" s="285" t="str">
        <f t="shared" si="20"/>
        <v>-</v>
      </c>
    </row>
    <row r="39" spans="2:26">
      <c r="B39" s="283" t="s">
        <v>777</v>
      </c>
      <c r="C39" s="284">
        <f t="shared" si="1"/>
        <v>63</v>
      </c>
      <c r="D39" s="284">
        <f t="shared" si="13"/>
        <v>28</v>
      </c>
      <c r="E39" s="285">
        <f t="shared" si="2"/>
        <v>0.44444444444444442</v>
      </c>
      <c r="F39" s="284">
        <f t="shared" si="14"/>
        <v>35</v>
      </c>
      <c r="G39" s="285">
        <f t="shared" si="4"/>
        <v>0.55555555555555558</v>
      </c>
      <c r="H39" s="284">
        <v>1</v>
      </c>
      <c r="I39" s="285">
        <f t="shared" si="5"/>
        <v>1</v>
      </c>
      <c r="J39" s="284">
        <v>0</v>
      </c>
      <c r="K39" s="285" t="str">
        <f t="shared" si="15"/>
        <v>-</v>
      </c>
      <c r="L39" s="284">
        <v>22</v>
      </c>
      <c r="M39" s="285">
        <f t="shared" si="16"/>
        <v>0.51162790697674421</v>
      </c>
      <c r="N39" s="284">
        <v>21</v>
      </c>
      <c r="O39" s="285">
        <f t="shared" si="17"/>
        <v>0.48837209302325579</v>
      </c>
      <c r="P39" s="284">
        <v>5</v>
      </c>
      <c r="Q39" s="285">
        <f t="shared" si="0"/>
        <v>0.26315789473684209</v>
      </c>
      <c r="R39" s="284">
        <v>14</v>
      </c>
      <c r="S39" s="285">
        <f t="shared" si="18"/>
        <v>0.73684210526315785</v>
      </c>
      <c r="T39" s="284">
        <v>0</v>
      </c>
      <c r="U39" s="285" t="str">
        <f t="shared" si="19"/>
        <v>-</v>
      </c>
      <c r="V39" s="284">
        <v>0</v>
      </c>
      <c r="W39" s="285" t="str">
        <f t="shared" si="20"/>
        <v>-</v>
      </c>
    </row>
    <row r="40" spans="2:26">
      <c r="B40" s="286" t="s">
        <v>778</v>
      </c>
      <c r="C40" s="287">
        <f>SUM(D40,F40)</f>
        <v>9030</v>
      </c>
      <c r="D40" s="287">
        <f>SUM(H40,L40,P40,T40)</f>
        <v>2626</v>
      </c>
      <c r="E40" s="288">
        <f>IF(D40=0,"-",D40/(D40+F40))</f>
        <v>0.29080841638981175</v>
      </c>
      <c r="F40" s="287">
        <f>SUM(J40,N40,R40,V40)</f>
        <v>6404</v>
      </c>
      <c r="G40" s="288">
        <f>IF(F40=0,"-",F40/(F40+D40))</f>
        <v>0.7091915836101883</v>
      </c>
      <c r="H40" s="287">
        <v>116</v>
      </c>
      <c r="I40" s="288">
        <f>IF(H40=0,"-",H40/(H40+J40))</f>
        <v>0.40701754385964911</v>
      </c>
      <c r="J40" s="287">
        <v>169</v>
      </c>
      <c r="K40" s="288">
        <f>IF(J40=0,"-",J40/(J40+H40))</f>
        <v>0.59298245614035083</v>
      </c>
      <c r="L40" s="287">
        <v>2168</v>
      </c>
      <c r="M40" s="288">
        <f>IF(L40=0,"-",L40/(L40+N40))</f>
        <v>0.29202586206896552</v>
      </c>
      <c r="N40" s="287">
        <v>5256</v>
      </c>
      <c r="O40" s="288">
        <f>IF(N40=0,"-",N40/(N40+L40))</f>
        <v>0.70797413793103448</v>
      </c>
      <c r="P40" s="287">
        <v>342</v>
      </c>
      <c r="Q40" s="288">
        <f>IF(P40=0,"-",P40/(P40+R40))</f>
        <v>0.25909090909090909</v>
      </c>
      <c r="R40" s="287">
        <v>978</v>
      </c>
      <c r="S40" s="288">
        <f>IF(R40=0,"-",R40/(R40+P40))</f>
        <v>0.74090909090909096</v>
      </c>
      <c r="T40" s="287">
        <v>0</v>
      </c>
      <c r="U40" s="288" t="str">
        <f>IF(T40=0,"-",T40/(T40+V40))</f>
        <v>-</v>
      </c>
      <c r="V40" s="287">
        <v>1</v>
      </c>
      <c r="W40" s="288">
        <f>IF(V40=0,"-",V40/(V40+T40))</f>
        <v>1</v>
      </c>
    </row>
    <row r="41" spans="2:26">
      <c r="B41" s="280" t="s">
        <v>779</v>
      </c>
      <c r="C41" s="281">
        <f t="shared" ref="C41:C49" si="21">SUM(D41,F41)</f>
        <v>9135</v>
      </c>
      <c r="D41" s="281">
        <f>SUM(D42:D49)</f>
        <v>2675</v>
      </c>
      <c r="E41" s="282">
        <f>IF(D41=0,"-",D41/(D41+F41))</f>
        <v>0.29282977558839629</v>
      </c>
      <c r="F41" s="281">
        <f>SUM(F42:F49)</f>
        <v>6460</v>
      </c>
      <c r="G41" s="282">
        <f t="shared" ref="G41:G49" si="22">IF(F41=0,"-",F41/(F41+D41))</f>
        <v>0.70717022441160371</v>
      </c>
      <c r="H41" s="281">
        <f>SUM(H42:H49)</f>
        <v>117</v>
      </c>
      <c r="I41" s="285">
        <f>IF(H41=0,"-",H41/(H41+J41))</f>
        <v>0.40909090909090912</v>
      </c>
      <c r="J41" s="281">
        <f>SUM(J42:J49)</f>
        <v>169</v>
      </c>
      <c r="K41" s="285">
        <f t="shared" ref="K41:K49" si="23">IF(J41=0,"-",J41/(J41+H41))</f>
        <v>0.59090909090909094</v>
      </c>
      <c r="L41" s="281">
        <f>SUM(L42:L49)</f>
        <v>2203</v>
      </c>
      <c r="M41" s="285">
        <f t="shared" si="16"/>
        <v>0.29385087368280643</v>
      </c>
      <c r="N41" s="281">
        <f>SUM(N42:N49)</f>
        <v>5294</v>
      </c>
      <c r="O41" s="285">
        <f t="shared" si="17"/>
        <v>0.70614912631719351</v>
      </c>
      <c r="P41" s="281">
        <f>SUM(P42:P49)</f>
        <v>355</v>
      </c>
      <c r="Q41" s="285">
        <f t="shared" si="0"/>
        <v>0.26276831976313841</v>
      </c>
      <c r="R41" s="281">
        <f>SUM(R42:R49)</f>
        <v>996</v>
      </c>
      <c r="S41" s="285">
        <f t="shared" si="18"/>
        <v>0.73723168023686159</v>
      </c>
      <c r="T41" s="281">
        <f>SUM(T42:T49)</f>
        <v>0</v>
      </c>
      <c r="U41" s="285" t="str">
        <f>IF(T41=0,"-",T41/(T41+V41))</f>
        <v>-</v>
      </c>
      <c r="V41" s="281">
        <f>SUM(V42:V49)</f>
        <v>1</v>
      </c>
      <c r="W41" s="285">
        <f>IF(V41=0,"-",V41/(V41+T41))</f>
        <v>1</v>
      </c>
    </row>
    <row r="42" spans="2:26">
      <c r="B42" s="283" t="s">
        <v>780</v>
      </c>
      <c r="C42" s="284">
        <f t="shared" si="21"/>
        <v>927</v>
      </c>
      <c r="D42" s="284">
        <f t="shared" ref="D42:D49" si="24">SUM(H42,L42,P42,T42)</f>
        <v>277</v>
      </c>
      <c r="E42" s="285">
        <f t="shared" ref="E42:E49" si="25">IF(D42=0,"-",D42/(D42+F42))</f>
        <v>0.29881337648327938</v>
      </c>
      <c r="F42" s="284">
        <f t="shared" ref="F42:F49" si="26">SUM(J42,N42,R42,V42)</f>
        <v>650</v>
      </c>
      <c r="G42" s="285">
        <f t="shared" si="22"/>
        <v>0.70118662351672056</v>
      </c>
      <c r="H42" s="284">
        <v>10</v>
      </c>
      <c r="I42" s="285">
        <f>IF(H42=0,"-",H42/(H42+J42))</f>
        <v>0.45454545454545453</v>
      </c>
      <c r="J42" s="284">
        <v>12</v>
      </c>
      <c r="K42" s="285">
        <f t="shared" si="23"/>
        <v>0.54545454545454541</v>
      </c>
      <c r="L42" s="284">
        <v>227</v>
      </c>
      <c r="M42" s="285">
        <f t="shared" si="16"/>
        <v>0.29829172141918531</v>
      </c>
      <c r="N42" s="284">
        <v>534</v>
      </c>
      <c r="O42" s="285">
        <f t="shared" si="17"/>
        <v>0.70170827858081475</v>
      </c>
      <c r="P42" s="284">
        <v>40</v>
      </c>
      <c r="Q42" s="285">
        <f t="shared" si="0"/>
        <v>0.27777777777777779</v>
      </c>
      <c r="R42" s="284">
        <v>104</v>
      </c>
      <c r="S42" s="285">
        <f t="shared" si="18"/>
        <v>0.72222222222222221</v>
      </c>
      <c r="T42" s="284">
        <v>0</v>
      </c>
      <c r="U42" s="285" t="str">
        <f t="shared" si="19"/>
        <v>-</v>
      </c>
      <c r="V42" s="284">
        <v>0</v>
      </c>
      <c r="W42" s="285" t="str">
        <f t="shared" si="20"/>
        <v>-</v>
      </c>
    </row>
    <row r="43" spans="2:26">
      <c r="B43" s="283" t="s">
        <v>781</v>
      </c>
      <c r="C43" s="284">
        <f t="shared" si="21"/>
        <v>2209</v>
      </c>
      <c r="D43" s="284">
        <f t="shared" si="24"/>
        <v>573</v>
      </c>
      <c r="E43" s="285">
        <f t="shared" si="25"/>
        <v>0.25939339067451334</v>
      </c>
      <c r="F43" s="284">
        <f t="shared" si="26"/>
        <v>1636</v>
      </c>
      <c r="G43" s="285">
        <f t="shared" si="22"/>
        <v>0.74060660932548661</v>
      </c>
      <c r="H43" s="284">
        <v>41</v>
      </c>
      <c r="I43" s="285">
        <f t="shared" ref="I43:I49" si="27">IF(H43=0,"-",H43/(H43+J43))</f>
        <v>0.32539682539682541</v>
      </c>
      <c r="J43" s="284">
        <v>85</v>
      </c>
      <c r="K43" s="285">
        <f t="shared" si="23"/>
        <v>0.67460317460317465</v>
      </c>
      <c r="L43" s="284">
        <v>414</v>
      </c>
      <c r="M43" s="285">
        <f t="shared" si="16"/>
        <v>0.24295774647887325</v>
      </c>
      <c r="N43" s="284">
        <v>1290</v>
      </c>
      <c r="O43" s="285">
        <f t="shared" si="17"/>
        <v>0.75704225352112675</v>
      </c>
      <c r="P43" s="284">
        <v>118</v>
      </c>
      <c r="Q43" s="285">
        <f t="shared" si="0"/>
        <v>0.31216931216931215</v>
      </c>
      <c r="R43" s="284">
        <v>260</v>
      </c>
      <c r="S43" s="285">
        <f t="shared" si="18"/>
        <v>0.68783068783068779</v>
      </c>
      <c r="T43" s="284">
        <v>0</v>
      </c>
      <c r="U43" s="285" t="str">
        <f t="shared" si="19"/>
        <v>-</v>
      </c>
      <c r="V43" s="284">
        <v>1</v>
      </c>
      <c r="W43" s="285">
        <f t="shared" si="20"/>
        <v>1</v>
      </c>
    </row>
    <row r="44" spans="2:26">
      <c r="B44" s="283" t="s">
        <v>782</v>
      </c>
      <c r="C44" s="284">
        <f t="shared" si="21"/>
        <v>683</v>
      </c>
      <c r="D44" s="284">
        <f t="shared" si="24"/>
        <v>178</v>
      </c>
      <c r="E44" s="285">
        <f t="shared" si="25"/>
        <v>0.26061493411420206</v>
      </c>
      <c r="F44" s="284">
        <f t="shared" si="26"/>
        <v>505</v>
      </c>
      <c r="G44" s="285">
        <f t="shared" si="22"/>
        <v>0.739385065885798</v>
      </c>
      <c r="H44" s="284">
        <v>6</v>
      </c>
      <c r="I44" s="285">
        <f t="shared" si="27"/>
        <v>0.5</v>
      </c>
      <c r="J44" s="284">
        <v>6</v>
      </c>
      <c r="K44" s="285">
        <f t="shared" si="23"/>
        <v>0.5</v>
      </c>
      <c r="L44" s="284">
        <v>143</v>
      </c>
      <c r="M44" s="285">
        <f t="shared" si="16"/>
        <v>0.26286764705882354</v>
      </c>
      <c r="N44" s="284">
        <v>401</v>
      </c>
      <c r="O44" s="285">
        <f t="shared" si="17"/>
        <v>0.73713235294117652</v>
      </c>
      <c r="P44" s="284">
        <v>29</v>
      </c>
      <c r="Q44" s="285">
        <f t="shared" si="0"/>
        <v>0.2283464566929134</v>
      </c>
      <c r="R44" s="284">
        <v>98</v>
      </c>
      <c r="S44" s="285">
        <f t="shared" si="18"/>
        <v>0.77165354330708658</v>
      </c>
      <c r="T44" s="284">
        <v>0</v>
      </c>
      <c r="U44" s="285" t="str">
        <f t="shared" si="19"/>
        <v>-</v>
      </c>
      <c r="V44" s="284">
        <v>0</v>
      </c>
      <c r="W44" s="285" t="str">
        <f t="shared" si="20"/>
        <v>-</v>
      </c>
    </row>
    <row r="45" spans="2:26">
      <c r="B45" s="283" t="s">
        <v>783</v>
      </c>
      <c r="C45" s="284">
        <f t="shared" si="21"/>
        <v>912</v>
      </c>
      <c r="D45" s="284">
        <f t="shared" si="24"/>
        <v>240</v>
      </c>
      <c r="E45" s="285">
        <f t="shared" si="25"/>
        <v>0.26315789473684209</v>
      </c>
      <c r="F45" s="284">
        <f t="shared" si="26"/>
        <v>672</v>
      </c>
      <c r="G45" s="285">
        <f t="shared" si="22"/>
        <v>0.73684210526315785</v>
      </c>
      <c r="H45" s="284">
        <v>9</v>
      </c>
      <c r="I45" s="285">
        <f t="shared" si="27"/>
        <v>0.52941176470588236</v>
      </c>
      <c r="J45" s="284">
        <v>8</v>
      </c>
      <c r="K45" s="285">
        <f t="shared" si="23"/>
        <v>0.47058823529411764</v>
      </c>
      <c r="L45" s="284">
        <v>213</v>
      </c>
      <c r="M45" s="285">
        <f t="shared" si="16"/>
        <v>0.27203065134099619</v>
      </c>
      <c r="N45" s="284">
        <v>570</v>
      </c>
      <c r="O45" s="285">
        <f t="shared" si="17"/>
        <v>0.72796934865900387</v>
      </c>
      <c r="P45" s="284">
        <v>18</v>
      </c>
      <c r="Q45" s="285">
        <f t="shared" si="0"/>
        <v>0.16071428571428573</v>
      </c>
      <c r="R45" s="284">
        <v>94</v>
      </c>
      <c r="S45" s="285">
        <f t="shared" si="18"/>
        <v>0.8392857142857143</v>
      </c>
      <c r="T45" s="284">
        <v>0</v>
      </c>
      <c r="U45" s="285" t="str">
        <f t="shared" si="19"/>
        <v>-</v>
      </c>
      <c r="V45" s="284">
        <v>0</v>
      </c>
      <c r="W45" s="285" t="str">
        <f t="shared" si="20"/>
        <v>-</v>
      </c>
    </row>
    <row r="46" spans="2:26">
      <c r="B46" s="283" t="s">
        <v>784</v>
      </c>
      <c r="C46" s="284">
        <f t="shared" si="21"/>
        <v>651</v>
      </c>
      <c r="D46" s="284">
        <f t="shared" si="24"/>
        <v>197</v>
      </c>
      <c r="E46" s="285">
        <f t="shared" si="25"/>
        <v>0.30261136712749614</v>
      </c>
      <c r="F46" s="284">
        <f t="shared" si="26"/>
        <v>454</v>
      </c>
      <c r="G46" s="285">
        <f t="shared" si="22"/>
        <v>0.69738863287250386</v>
      </c>
      <c r="H46" s="284">
        <v>5</v>
      </c>
      <c r="I46" s="285">
        <f t="shared" si="27"/>
        <v>0.41666666666666669</v>
      </c>
      <c r="J46" s="284">
        <v>7</v>
      </c>
      <c r="K46" s="285">
        <f t="shared" si="23"/>
        <v>0.58333333333333337</v>
      </c>
      <c r="L46" s="284">
        <v>173</v>
      </c>
      <c r="M46" s="285">
        <f t="shared" si="16"/>
        <v>0.31684981684981683</v>
      </c>
      <c r="N46" s="284">
        <v>373</v>
      </c>
      <c r="O46" s="285">
        <f t="shared" si="17"/>
        <v>0.68315018315018317</v>
      </c>
      <c r="P46" s="284">
        <v>19</v>
      </c>
      <c r="Q46" s="285">
        <f t="shared" si="0"/>
        <v>0.20430107526881722</v>
      </c>
      <c r="R46" s="284">
        <v>74</v>
      </c>
      <c r="S46" s="285">
        <f t="shared" si="18"/>
        <v>0.79569892473118276</v>
      </c>
      <c r="T46" s="284">
        <v>0</v>
      </c>
      <c r="U46" s="285" t="str">
        <f t="shared" si="19"/>
        <v>-</v>
      </c>
      <c r="V46" s="284">
        <v>0</v>
      </c>
      <c r="W46" s="285" t="str">
        <f t="shared" si="20"/>
        <v>-</v>
      </c>
    </row>
    <row r="47" spans="2:26">
      <c r="B47" s="283" t="s">
        <v>785</v>
      </c>
      <c r="C47" s="284">
        <f t="shared" si="21"/>
        <v>1212</v>
      </c>
      <c r="D47" s="284">
        <f t="shared" si="24"/>
        <v>351</v>
      </c>
      <c r="E47" s="285">
        <f t="shared" si="25"/>
        <v>0.28960396039603958</v>
      </c>
      <c r="F47" s="284">
        <f t="shared" si="26"/>
        <v>861</v>
      </c>
      <c r="G47" s="285">
        <f t="shared" si="22"/>
        <v>0.71039603960396036</v>
      </c>
      <c r="H47" s="284">
        <v>12</v>
      </c>
      <c r="I47" s="285">
        <f t="shared" si="27"/>
        <v>0.4</v>
      </c>
      <c r="J47" s="284">
        <v>18</v>
      </c>
      <c r="K47" s="285">
        <f t="shared" si="23"/>
        <v>0.6</v>
      </c>
      <c r="L47" s="284">
        <v>303</v>
      </c>
      <c r="M47" s="285">
        <f t="shared" si="16"/>
        <v>0.30360721442885774</v>
      </c>
      <c r="N47" s="284">
        <v>695</v>
      </c>
      <c r="O47" s="285">
        <f t="shared" si="17"/>
        <v>0.69639278557114226</v>
      </c>
      <c r="P47" s="284">
        <v>36</v>
      </c>
      <c r="Q47" s="285">
        <f t="shared" si="0"/>
        <v>0.19565217391304349</v>
      </c>
      <c r="R47" s="284">
        <v>148</v>
      </c>
      <c r="S47" s="285">
        <f t="shared" si="18"/>
        <v>0.80434782608695654</v>
      </c>
      <c r="T47" s="284">
        <v>0</v>
      </c>
      <c r="U47" s="285" t="str">
        <f t="shared" si="19"/>
        <v>-</v>
      </c>
      <c r="V47" s="284">
        <v>0</v>
      </c>
      <c r="W47" s="285" t="str">
        <f t="shared" si="20"/>
        <v>-</v>
      </c>
    </row>
    <row r="48" spans="2:26">
      <c r="B48" s="283" t="s">
        <v>786</v>
      </c>
      <c r="C48" s="284">
        <f t="shared" si="21"/>
        <v>2468</v>
      </c>
      <c r="D48" s="284">
        <f t="shared" si="24"/>
        <v>830</v>
      </c>
      <c r="E48" s="285">
        <f t="shared" si="25"/>
        <v>0.33630470016207453</v>
      </c>
      <c r="F48" s="284">
        <f t="shared" si="26"/>
        <v>1638</v>
      </c>
      <c r="G48" s="285">
        <f t="shared" si="22"/>
        <v>0.66369529983792541</v>
      </c>
      <c r="H48" s="284">
        <v>31</v>
      </c>
      <c r="I48" s="285">
        <f t="shared" si="27"/>
        <v>0.49206349206349204</v>
      </c>
      <c r="J48" s="284">
        <v>32</v>
      </c>
      <c r="K48" s="285">
        <f t="shared" si="23"/>
        <v>0.50793650793650791</v>
      </c>
      <c r="L48" s="284">
        <v>705</v>
      </c>
      <c r="M48" s="285">
        <f t="shared" si="16"/>
        <v>0.33571428571428569</v>
      </c>
      <c r="N48" s="284">
        <v>1395</v>
      </c>
      <c r="O48" s="285">
        <f t="shared" si="17"/>
        <v>0.66428571428571426</v>
      </c>
      <c r="P48" s="284">
        <v>94</v>
      </c>
      <c r="Q48" s="285">
        <f t="shared" si="0"/>
        <v>0.30819672131147541</v>
      </c>
      <c r="R48" s="284">
        <v>211</v>
      </c>
      <c r="S48" s="285">
        <f t="shared" si="18"/>
        <v>0.69180327868852454</v>
      </c>
      <c r="T48" s="284">
        <v>0</v>
      </c>
      <c r="U48" s="285" t="str">
        <f t="shared" si="19"/>
        <v>-</v>
      </c>
      <c r="V48" s="284">
        <v>0</v>
      </c>
      <c r="W48" s="285" t="str">
        <f t="shared" si="20"/>
        <v>-</v>
      </c>
    </row>
    <row r="49" spans="2:23">
      <c r="B49" s="286" t="s">
        <v>787</v>
      </c>
      <c r="C49" s="287">
        <f t="shared" si="21"/>
        <v>73</v>
      </c>
      <c r="D49" s="287">
        <f t="shared" si="24"/>
        <v>29</v>
      </c>
      <c r="E49" s="288">
        <f t="shared" si="25"/>
        <v>0.39726027397260272</v>
      </c>
      <c r="F49" s="287">
        <f t="shared" si="26"/>
        <v>44</v>
      </c>
      <c r="G49" s="288">
        <f t="shared" si="22"/>
        <v>0.60273972602739723</v>
      </c>
      <c r="H49" s="287">
        <v>3</v>
      </c>
      <c r="I49" s="288">
        <f t="shared" si="27"/>
        <v>0.75</v>
      </c>
      <c r="J49" s="287">
        <v>1</v>
      </c>
      <c r="K49" s="288">
        <f t="shared" si="23"/>
        <v>0.25</v>
      </c>
      <c r="L49" s="287">
        <v>25</v>
      </c>
      <c r="M49" s="288">
        <f t="shared" si="16"/>
        <v>0.4098360655737705</v>
      </c>
      <c r="N49" s="287">
        <v>36</v>
      </c>
      <c r="O49" s="288">
        <f t="shared" si="17"/>
        <v>0.5901639344262295</v>
      </c>
      <c r="P49" s="287">
        <v>1</v>
      </c>
      <c r="Q49" s="288">
        <f t="shared" si="0"/>
        <v>0.125</v>
      </c>
      <c r="R49" s="287">
        <v>7</v>
      </c>
      <c r="S49" s="288">
        <f t="shared" si="18"/>
        <v>0.875</v>
      </c>
      <c r="T49" s="287">
        <v>0</v>
      </c>
      <c r="U49" s="288" t="str">
        <f t="shared" si="19"/>
        <v>-</v>
      </c>
      <c r="V49" s="287">
        <v>0</v>
      </c>
      <c r="W49" s="288" t="str">
        <f t="shared" si="20"/>
        <v>-</v>
      </c>
    </row>
    <row r="50" spans="2:23" ht="55.5" customHeight="1">
      <c r="B50" s="366" t="s">
        <v>798</v>
      </c>
      <c r="C50" s="367"/>
      <c r="D50" s="367"/>
      <c r="E50" s="367"/>
      <c r="F50" s="367"/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289"/>
    </row>
  </sheetData>
  <mergeCells count="10">
    <mergeCell ref="B50:V50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42" type="noConversion"/>
  <pageMargins left="7.874015748031496E-2" right="7.874015748031496E-2" top="0.78740157480314965" bottom="0.6692913385826772" header="0.51181102362204722" footer="0.39370078740157483"/>
  <pageSetup paperSize="9" scale="5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32"/>
  <sheetViews>
    <sheetView zoomScale="70" zoomScaleNormal="70" workbookViewId="0">
      <selection activeCell="B1" sqref="B1:W1"/>
    </sheetView>
  </sheetViews>
  <sheetFormatPr defaultColWidth="9" defaultRowHeight="16.2"/>
  <cols>
    <col min="1" max="1" width="8.33203125" style="226" customWidth="1"/>
    <col min="2" max="2" width="28.21875" style="226" customWidth="1"/>
    <col min="3" max="23" width="9.88671875" style="265" customWidth="1"/>
    <col min="24" max="24" width="10.33203125" style="265" customWidth="1"/>
    <col min="25" max="25" width="9.88671875" style="265" customWidth="1"/>
    <col min="26" max="26" width="10.21875" style="265" customWidth="1"/>
    <col min="27" max="16384" width="9" style="226"/>
  </cols>
  <sheetData>
    <row r="1" spans="1:26" ht="21" customHeight="1">
      <c r="A1" s="242"/>
      <c r="B1" s="362" t="s">
        <v>766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20"/>
      <c r="Y1" s="20"/>
      <c r="Z1" s="20"/>
    </row>
    <row r="2" spans="1:26" ht="21" customHeight="1">
      <c r="B2" s="363" t="s">
        <v>33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226"/>
      <c r="Y2" s="226"/>
      <c r="Z2" s="226"/>
    </row>
    <row r="3" spans="1:26" ht="18" customHeight="1">
      <c r="B3" s="364" t="s">
        <v>767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65" t="s">
        <v>759</v>
      </c>
      <c r="C5" s="357" t="s">
        <v>69</v>
      </c>
      <c r="D5" s="372"/>
      <c r="E5" s="372"/>
      <c r="F5" s="372"/>
      <c r="G5" s="372"/>
      <c r="H5" s="373" t="s">
        <v>41</v>
      </c>
      <c r="I5" s="373"/>
      <c r="J5" s="373"/>
      <c r="K5" s="373"/>
      <c r="L5" s="373" t="s">
        <v>42</v>
      </c>
      <c r="M5" s="373"/>
      <c r="N5" s="373"/>
      <c r="O5" s="373"/>
      <c r="P5" s="373" t="s">
        <v>43</v>
      </c>
      <c r="Q5" s="373"/>
      <c r="R5" s="373"/>
      <c r="S5" s="374"/>
      <c r="T5" s="372" t="s">
        <v>44</v>
      </c>
      <c r="U5" s="372"/>
      <c r="V5" s="372"/>
      <c r="W5" s="372"/>
      <c r="X5" s="226"/>
      <c r="Y5" s="226"/>
      <c r="Z5" s="226"/>
    </row>
    <row r="6" spans="1:26" ht="9" customHeight="1">
      <c r="B6" s="365"/>
      <c r="C6" s="372"/>
      <c r="D6" s="372"/>
      <c r="E6" s="372"/>
      <c r="F6" s="372"/>
      <c r="G6" s="372"/>
      <c r="H6" s="373"/>
      <c r="I6" s="373"/>
      <c r="J6" s="373"/>
      <c r="K6" s="373"/>
      <c r="L6" s="373"/>
      <c r="M6" s="373"/>
      <c r="N6" s="373"/>
      <c r="O6" s="373"/>
      <c r="P6" s="374"/>
      <c r="Q6" s="374"/>
      <c r="R6" s="374"/>
      <c r="S6" s="374"/>
      <c r="T6" s="372"/>
      <c r="U6" s="372"/>
      <c r="V6" s="372"/>
      <c r="W6" s="372"/>
      <c r="X6" s="226"/>
      <c r="Y6" s="226"/>
      <c r="Z6" s="226"/>
    </row>
    <row r="7" spans="1:26" ht="11.25" hidden="1" customHeight="1">
      <c r="B7" s="365"/>
      <c r="C7" s="372"/>
      <c r="D7" s="372"/>
      <c r="E7" s="372"/>
      <c r="F7" s="372"/>
      <c r="G7" s="372"/>
      <c r="H7" s="373"/>
      <c r="I7" s="373"/>
      <c r="J7" s="373"/>
      <c r="K7" s="373"/>
      <c r="L7" s="373"/>
      <c r="M7" s="373"/>
      <c r="N7" s="373"/>
      <c r="O7" s="373"/>
      <c r="P7" s="374"/>
      <c r="Q7" s="374"/>
      <c r="R7" s="374"/>
      <c r="S7" s="374"/>
      <c r="T7" s="372"/>
      <c r="U7" s="372"/>
      <c r="V7" s="372"/>
      <c r="W7" s="372"/>
      <c r="X7" s="226"/>
      <c r="Y7" s="226"/>
      <c r="Z7" s="226"/>
    </row>
    <row r="8" spans="1:26" ht="12" customHeight="1">
      <c r="B8" s="365"/>
      <c r="C8" s="372"/>
      <c r="D8" s="372"/>
      <c r="E8" s="372"/>
      <c r="F8" s="372"/>
      <c r="G8" s="372"/>
      <c r="H8" s="373"/>
      <c r="I8" s="373"/>
      <c r="J8" s="373"/>
      <c r="K8" s="373"/>
      <c r="L8" s="373"/>
      <c r="M8" s="373"/>
      <c r="N8" s="373"/>
      <c r="O8" s="373"/>
      <c r="P8" s="374"/>
      <c r="Q8" s="374"/>
      <c r="R8" s="374"/>
      <c r="S8" s="374"/>
      <c r="T8" s="372"/>
      <c r="U8" s="372"/>
      <c r="V8" s="372"/>
      <c r="W8" s="372"/>
      <c r="X8" s="226"/>
      <c r="Y8" s="226"/>
      <c r="Z8" s="226"/>
    </row>
    <row r="9" spans="1:26" ht="6" customHeight="1">
      <c r="B9" s="365"/>
      <c r="C9" s="372"/>
      <c r="D9" s="372"/>
      <c r="E9" s="372"/>
      <c r="F9" s="372"/>
      <c r="G9" s="372"/>
      <c r="H9" s="373"/>
      <c r="I9" s="373"/>
      <c r="J9" s="373"/>
      <c r="K9" s="373"/>
      <c r="L9" s="373"/>
      <c r="M9" s="373"/>
      <c r="N9" s="373"/>
      <c r="O9" s="373"/>
      <c r="P9" s="374"/>
      <c r="Q9" s="374"/>
      <c r="R9" s="374"/>
      <c r="S9" s="374"/>
      <c r="T9" s="372"/>
      <c r="U9" s="372"/>
      <c r="V9" s="372"/>
      <c r="W9" s="372"/>
      <c r="X9" s="226"/>
      <c r="Y9" s="226"/>
      <c r="Z9" s="226"/>
    </row>
    <row r="10" spans="1:26" ht="23.25" customHeight="1">
      <c r="B10" s="365"/>
      <c r="C10" s="263" t="s">
        <v>749</v>
      </c>
      <c r="D10" s="263" t="s">
        <v>2</v>
      </c>
      <c r="E10" s="264" t="s">
        <v>750</v>
      </c>
      <c r="F10" s="263" t="s">
        <v>3</v>
      </c>
      <c r="G10" s="264" t="s">
        <v>750</v>
      </c>
      <c r="H10" s="263" t="s">
        <v>2</v>
      </c>
      <c r="I10" s="264" t="s">
        <v>750</v>
      </c>
      <c r="J10" s="263" t="s">
        <v>3</v>
      </c>
      <c r="K10" s="264" t="s">
        <v>750</v>
      </c>
      <c r="L10" s="263" t="s">
        <v>2</v>
      </c>
      <c r="M10" s="264" t="s">
        <v>750</v>
      </c>
      <c r="N10" s="263" t="s">
        <v>3</v>
      </c>
      <c r="O10" s="264" t="s">
        <v>750</v>
      </c>
      <c r="P10" s="263" t="s">
        <v>2</v>
      </c>
      <c r="Q10" s="264" t="s">
        <v>750</v>
      </c>
      <c r="R10" s="263" t="s">
        <v>3</v>
      </c>
      <c r="S10" s="264" t="s">
        <v>750</v>
      </c>
      <c r="T10" s="263" t="s">
        <v>2</v>
      </c>
      <c r="U10" s="264" t="s">
        <v>750</v>
      </c>
      <c r="V10" s="263" t="s">
        <v>3</v>
      </c>
      <c r="W10" s="264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9228</v>
      </c>
      <c r="D11" s="211">
        <f>SUM(D12,D22)</f>
        <v>2729</v>
      </c>
      <c r="E11" s="212">
        <f>IF(D11=0,"-",D11/(D11+F11))</f>
        <v>0.29573038578240141</v>
      </c>
      <c r="F11" s="211">
        <f>SUM(F12,F22)</f>
        <v>6499</v>
      </c>
      <c r="G11" s="212">
        <f>IF(F11=0,"-",F11/(F11+D11))</f>
        <v>0.70426961421759859</v>
      </c>
      <c r="H11" s="211">
        <f>SUM(H12,H22)</f>
        <v>166</v>
      </c>
      <c r="I11" s="212">
        <f>IF(H11=0,"-",H11/(H11+J11))</f>
        <v>0.44031830238726788</v>
      </c>
      <c r="J11" s="211">
        <f>SUM(J12,J22)</f>
        <v>211</v>
      </c>
      <c r="K11" s="212">
        <f>IF(J11=0,"-",J11/(J11+H11))</f>
        <v>0.55968169761273212</v>
      </c>
      <c r="L11" s="211">
        <f>SUM(L12,L22)</f>
        <v>2188</v>
      </c>
      <c r="M11" s="212">
        <f>IF(L11=0,"-",L11/(L11+N11))</f>
        <v>0.29468013468013465</v>
      </c>
      <c r="N11" s="211">
        <f>SUM(N12,N22)</f>
        <v>5237</v>
      </c>
      <c r="O11" s="212">
        <f>IF(N11=0,"-",N11/(N11+L11))</f>
        <v>0.70531986531986535</v>
      </c>
      <c r="P11" s="211">
        <f>SUM(P12,P22)</f>
        <v>375</v>
      </c>
      <c r="Q11" s="212">
        <f t="shared" ref="Q11:Q31" si="0">IF(P11=0,"-",P11/(P11+R11))</f>
        <v>0.2633426966292135</v>
      </c>
      <c r="R11" s="211">
        <f>SUM(R12,R22)</f>
        <v>1049</v>
      </c>
      <c r="S11" s="212">
        <f>IF(R11=0,"-",R11/(R11+P11))</f>
        <v>0.7366573033707865</v>
      </c>
      <c r="T11" s="211">
        <f>SUM(T12,T22)</f>
        <v>0</v>
      </c>
      <c r="U11" s="212" t="str">
        <f>IF(T11=0,"-",T11/(T11+V11))</f>
        <v>-</v>
      </c>
      <c r="V11" s="211">
        <f>SUM(V12,V22)</f>
        <v>2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3609</v>
      </c>
      <c r="D12" s="215">
        <f>SUM(H12,L12,P12,T12)</f>
        <v>1074</v>
      </c>
      <c r="E12" s="216">
        <f t="shared" ref="E12:E31" si="2">IF(D12=0,"-",D12/(D12+F12))</f>
        <v>0.29758935993349961</v>
      </c>
      <c r="F12" s="215">
        <f t="shared" ref="F12:F31" si="3">SUM(J12,N12,R12,V12)</f>
        <v>2535</v>
      </c>
      <c r="G12" s="216">
        <f t="shared" ref="G12:G31" si="4">IF(F12=0,"-",F12/(F12+D12))</f>
        <v>0.70241064006650045</v>
      </c>
      <c r="H12" s="215">
        <f>SUM(H13+H17+H21)</f>
        <v>128</v>
      </c>
      <c r="I12" s="216">
        <f t="shared" ref="I12:I31" si="5">IF(H12=0,"-",H12/(H12+J12))</f>
        <v>0.42244224422442245</v>
      </c>
      <c r="J12" s="215">
        <f>SUM(J13+J17+J21)</f>
        <v>175</v>
      </c>
      <c r="K12" s="216">
        <f t="shared" ref="K12:K31" si="6">IF(J12=0,"-",J12/(J12+H12))</f>
        <v>0.57755775577557755</v>
      </c>
      <c r="L12" s="215">
        <f>SUM(L13+L17+L21)</f>
        <v>781</v>
      </c>
      <c r="M12" s="216">
        <f t="shared" ref="M12:M31" si="7">IF(L12=0,"-",L12/(L12+N12))</f>
        <v>0.28033022254127782</v>
      </c>
      <c r="N12" s="215">
        <f>SUM(N13+N17+N21)</f>
        <v>2005</v>
      </c>
      <c r="O12" s="216">
        <f t="shared" ref="O12:O31" si="8">IF(N12=0,"-",N12/(N12+L12))</f>
        <v>0.71966977745872218</v>
      </c>
      <c r="P12" s="215">
        <f>SUM(P13+P17+P21)</f>
        <v>165</v>
      </c>
      <c r="Q12" s="216">
        <f t="shared" si="0"/>
        <v>0.31853281853281851</v>
      </c>
      <c r="R12" s="215">
        <f>SUM(R13+R17+R21)</f>
        <v>353</v>
      </c>
      <c r="S12" s="216">
        <f t="shared" ref="S12:S31" si="9">IF(R12=0,"-",R12/(R12+P12))</f>
        <v>0.68146718146718144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2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2134</v>
      </c>
      <c r="D13" s="215">
        <f>SUM(H13,L13,P13,T13)</f>
        <v>577</v>
      </c>
      <c r="E13" s="216">
        <f t="shared" si="2"/>
        <v>0.27038425492033741</v>
      </c>
      <c r="F13" s="215">
        <f t="shared" si="3"/>
        <v>1557</v>
      </c>
      <c r="G13" s="216">
        <f t="shared" si="4"/>
        <v>0.72961574507966265</v>
      </c>
      <c r="H13" s="215">
        <f>SUM(H14+H15+H16)</f>
        <v>52</v>
      </c>
      <c r="I13" s="216">
        <f t="shared" si="5"/>
        <v>0.38805970149253732</v>
      </c>
      <c r="J13" s="215">
        <f>SUM(J14+J15+J16)</f>
        <v>82</v>
      </c>
      <c r="K13" s="216">
        <f t="shared" si="6"/>
        <v>0.61194029850746268</v>
      </c>
      <c r="L13" s="215">
        <f>SUM(L14+L15+L16)</f>
        <v>472</v>
      </c>
      <c r="M13" s="216">
        <f t="shared" si="7"/>
        <v>0.26295264623955433</v>
      </c>
      <c r="N13" s="215">
        <f>SUM(N14+N15+N16)</f>
        <v>1323</v>
      </c>
      <c r="O13" s="216">
        <f t="shared" si="8"/>
        <v>0.73704735376044572</v>
      </c>
      <c r="P13" s="215">
        <f>SUM(P14+P15+P16)</f>
        <v>53</v>
      </c>
      <c r="Q13" s="216">
        <f t="shared" si="0"/>
        <v>0.25980392156862747</v>
      </c>
      <c r="R13" s="215">
        <f>SUM(R14+R15+R16)</f>
        <v>151</v>
      </c>
      <c r="S13" s="216">
        <f t="shared" si="9"/>
        <v>0.74019607843137258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1765</v>
      </c>
      <c r="D14" s="215">
        <f t="shared" ref="D14:D31" si="12">SUM(H14,L14,P14,T14)</f>
        <v>399</v>
      </c>
      <c r="E14" s="216">
        <f t="shared" si="2"/>
        <v>0.22606232294617565</v>
      </c>
      <c r="F14" s="215">
        <f t="shared" si="3"/>
        <v>1366</v>
      </c>
      <c r="G14" s="216">
        <f t="shared" si="4"/>
        <v>0.77393767705382432</v>
      </c>
      <c r="H14" s="215">
        <v>45</v>
      </c>
      <c r="I14" s="216">
        <f t="shared" si="5"/>
        <v>0.36585365853658536</v>
      </c>
      <c r="J14" s="215">
        <v>78</v>
      </c>
      <c r="K14" s="216">
        <f t="shared" si="6"/>
        <v>0.63414634146341464</v>
      </c>
      <c r="L14" s="215">
        <v>308</v>
      </c>
      <c r="M14" s="216">
        <f t="shared" si="7"/>
        <v>0.21153846153846154</v>
      </c>
      <c r="N14" s="215">
        <v>1148</v>
      </c>
      <c r="O14" s="216">
        <f t="shared" si="8"/>
        <v>0.78846153846153844</v>
      </c>
      <c r="P14" s="215">
        <v>46</v>
      </c>
      <c r="Q14" s="216">
        <f t="shared" si="0"/>
        <v>0.24864864864864866</v>
      </c>
      <c r="R14" s="215">
        <v>139</v>
      </c>
      <c r="S14" s="216">
        <f t="shared" si="9"/>
        <v>0.75135135135135134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157</v>
      </c>
      <c r="D15" s="215">
        <f t="shared" si="12"/>
        <v>58</v>
      </c>
      <c r="E15" s="216">
        <f t="shared" si="2"/>
        <v>0.36942675159235666</v>
      </c>
      <c r="F15" s="215">
        <f t="shared" si="3"/>
        <v>99</v>
      </c>
      <c r="G15" s="216">
        <f t="shared" si="4"/>
        <v>0.63057324840764328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50</v>
      </c>
      <c r="M15" s="216">
        <f t="shared" si="7"/>
        <v>0.35971223021582732</v>
      </c>
      <c r="N15" s="215">
        <v>89</v>
      </c>
      <c r="O15" s="216">
        <f t="shared" si="8"/>
        <v>0.64028776978417268</v>
      </c>
      <c r="P15" s="215">
        <v>5</v>
      </c>
      <c r="Q15" s="216">
        <f t="shared" si="0"/>
        <v>0.38461538461538464</v>
      </c>
      <c r="R15" s="215">
        <v>8</v>
      </c>
      <c r="S15" s="216">
        <f t="shared" si="9"/>
        <v>0.61538461538461542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212</v>
      </c>
      <c r="D16" s="215">
        <f t="shared" si="12"/>
        <v>120</v>
      </c>
      <c r="E16" s="216">
        <f t="shared" si="2"/>
        <v>0.56603773584905659</v>
      </c>
      <c r="F16" s="215">
        <f t="shared" si="3"/>
        <v>92</v>
      </c>
      <c r="G16" s="216">
        <f t="shared" si="4"/>
        <v>0.43396226415094341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114</v>
      </c>
      <c r="M16" s="216">
        <f t="shared" si="7"/>
        <v>0.56999999999999995</v>
      </c>
      <c r="N16" s="215">
        <v>86</v>
      </c>
      <c r="O16" s="216">
        <f t="shared" si="8"/>
        <v>0.43</v>
      </c>
      <c r="P16" s="215">
        <v>2</v>
      </c>
      <c r="Q16" s="216">
        <f t="shared" si="0"/>
        <v>0.33333333333333331</v>
      </c>
      <c r="R16" s="215">
        <v>4</v>
      </c>
      <c r="S16" s="216">
        <f t="shared" si="9"/>
        <v>0.66666666666666663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854</v>
      </c>
      <c r="D17" s="215">
        <f t="shared" si="12"/>
        <v>348</v>
      </c>
      <c r="E17" s="216">
        <f t="shared" si="2"/>
        <v>0.40749414519906324</v>
      </c>
      <c r="F17" s="215">
        <f t="shared" si="3"/>
        <v>506</v>
      </c>
      <c r="G17" s="216">
        <f t="shared" si="4"/>
        <v>0.59250585480093676</v>
      </c>
      <c r="H17" s="215">
        <f>SUM(H18+H19+H20)</f>
        <v>58</v>
      </c>
      <c r="I17" s="216">
        <f t="shared" si="5"/>
        <v>0.48739495798319327</v>
      </c>
      <c r="J17" s="215">
        <f>SUM(J18+J19+J20)</f>
        <v>61</v>
      </c>
      <c r="K17" s="216">
        <f t="shared" si="6"/>
        <v>0.51260504201680668</v>
      </c>
      <c r="L17" s="215">
        <f>SUM(L18+L19+L20)</f>
        <v>183</v>
      </c>
      <c r="M17" s="216">
        <f t="shared" si="7"/>
        <v>0.39956331877729256</v>
      </c>
      <c r="N17" s="215">
        <f>SUM(N18+N19+N20)</f>
        <v>275</v>
      </c>
      <c r="O17" s="216">
        <f t="shared" si="8"/>
        <v>0.60043668122270744</v>
      </c>
      <c r="P17" s="215">
        <f>SUM(P18+P19+P20)</f>
        <v>107</v>
      </c>
      <c r="Q17" s="216">
        <f t="shared" si="0"/>
        <v>0.38768115942028986</v>
      </c>
      <c r="R17" s="215">
        <f>SUM(R18+R19+R20)</f>
        <v>169</v>
      </c>
      <c r="S17" s="216">
        <f t="shared" si="9"/>
        <v>0.6123188405797102</v>
      </c>
      <c r="T17" s="215">
        <f>SUM(T18+T19+T20)</f>
        <v>0</v>
      </c>
      <c r="U17" s="216" t="str">
        <f t="shared" si="10"/>
        <v>-</v>
      </c>
      <c r="V17" s="215">
        <f>SUM(V18+V19+V20)</f>
        <v>1</v>
      </c>
      <c r="W17" s="216">
        <f t="shared" si="11"/>
        <v>1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633</v>
      </c>
      <c r="D18" s="215">
        <f t="shared" si="12"/>
        <v>254</v>
      </c>
      <c r="E18" s="216">
        <f t="shared" si="2"/>
        <v>0.40126382306477093</v>
      </c>
      <c r="F18" s="215">
        <f t="shared" si="3"/>
        <v>379</v>
      </c>
      <c r="G18" s="216">
        <f t="shared" si="4"/>
        <v>0.59873617693522907</v>
      </c>
      <c r="H18" s="215">
        <v>48</v>
      </c>
      <c r="I18" s="216">
        <f t="shared" si="5"/>
        <v>0.47058823529411764</v>
      </c>
      <c r="J18" s="215">
        <v>54</v>
      </c>
      <c r="K18" s="216">
        <f t="shared" si="6"/>
        <v>0.52941176470588236</v>
      </c>
      <c r="L18" s="215">
        <v>141</v>
      </c>
      <c r="M18" s="216">
        <f t="shared" si="7"/>
        <v>0.42215568862275449</v>
      </c>
      <c r="N18" s="215">
        <v>193</v>
      </c>
      <c r="O18" s="216">
        <f t="shared" si="8"/>
        <v>0.57784431137724546</v>
      </c>
      <c r="P18" s="215">
        <v>65</v>
      </c>
      <c r="Q18" s="216">
        <f t="shared" si="0"/>
        <v>0.32994923857868019</v>
      </c>
      <c r="R18" s="215">
        <v>132</v>
      </c>
      <c r="S18" s="216">
        <f t="shared" si="9"/>
        <v>0.67005076142131981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144</v>
      </c>
      <c r="D19" s="215">
        <f t="shared" si="12"/>
        <v>71</v>
      </c>
      <c r="E19" s="216">
        <f t="shared" si="2"/>
        <v>0.49305555555555558</v>
      </c>
      <c r="F19" s="215">
        <f t="shared" si="3"/>
        <v>73</v>
      </c>
      <c r="G19" s="216">
        <f t="shared" si="4"/>
        <v>0.50694444444444442</v>
      </c>
      <c r="H19" s="215">
        <v>9</v>
      </c>
      <c r="I19" s="216">
        <f t="shared" si="5"/>
        <v>0.6</v>
      </c>
      <c r="J19" s="215">
        <v>6</v>
      </c>
      <c r="K19" s="216">
        <f t="shared" si="6"/>
        <v>0.4</v>
      </c>
      <c r="L19" s="215">
        <v>22</v>
      </c>
      <c r="M19" s="216">
        <f t="shared" si="7"/>
        <v>0.39285714285714285</v>
      </c>
      <c r="N19" s="215">
        <v>34</v>
      </c>
      <c r="O19" s="216">
        <f t="shared" si="8"/>
        <v>0.6071428571428571</v>
      </c>
      <c r="P19" s="215">
        <v>40</v>
      </c>
      <c r="Q19" s="216">
        <f t="shared" si="0"/>
        <v>0.54794520547945202</v>
      </c>
      <c r="R19" s="215">
        <v>33</v>
      </c>
      <c r="S19" s="216">
        <f t="shared" si="9"/>
        <v>0.45205479452054792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77</v>
      </c>
      <c r="D20" s="215">
        <f t="shared" si="12"/>
        <v>23</v>
      </c>
      <c r="E20" s="216">
        <f t="shared" si="2"/>
        <v>0.29870129870129869</v>
      </c>
      <c r="F20" s="215">
        <f t="shared" si="3"/>
        <v>54</v>
      </c>
      <c r="G20" s="216">
        <f t="shared" si="4"/>
        <v>0.70129870129870131</v>
      </c>
      <c r="H20" s="215">
        <v>1</v>
      </c>
      <c r="I20" s="216">
        <f t="shared" si="5"/>
        <v>0.5</v>
      </c>
      <c r="J20" s="215">
        <v>1</v>
      </c>
      <c r="K20" s="216">
        <f t="shared" si="6"/>
        <v>0.5</v>
      </c>
      <c r="L20" s="215">
        <v>20</v>
      </c>
      <c r="M20" s="216">
        <f t="shared" si="7"/>
        <v>0.29411764705882354</v>
      </c>
      <c r="N20" s="215">
        <v>48</v>
      </c>
      <c r="O20" s="216">
        <f t="shared" si="8"/>
        <v>0.70588235294117652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1</v>
      </c>
      <c r="W20" s="216">
        <f t="shared" si="11"/>
        <v>1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621</v>
      </c>
      <c r="D21" s="215">
        <f t="shared" si="12"/>
        <v>149</v>
      </c>
      <c r="E21" s="216">
        <f t="shared" si="2"/>
        <v>0.23993558776167473</v>
      </c>
      <c r="F21" s="215">
        <f t="shared" si="3"/>
        <v>472</v>
      </c>
      <c r="G21" s="216">
        <f t="shared" si="4"/>
        <v>0.76006441223832533</v>
      </c>
      <c r="H21" s="215">
        <v>18</v>
      </c>
      <c r="I21" s="216">
        <f t="shared" si="5"/>
        <v>0.36</v>
      </c>
      <c r="J21" s="215">
        <v>32</v>
      </c>
      <c r="K21" s="216">
        <f t="shared" si="6"/>
        <v>0.64</v>
      </c>
      <c r="L21" s="215">
        <v>126</v>
      </c>
      <c r="M21" s="216">
        <f t="shared" si="7"/>
        <v>0.23639774859287055</v>
      </c>
      <c r="N21" s="215">
        <v>407</v>
      </c>
      <c r="O21" s="216">
        <f t="shared" si="8"/>
        <v>0.76360225140712945</v>
      </c>
      <c r="P21" s="215">
        <v>5</v>
      </c>
      <c r="Q21" s="216">
        <f t="shared" si="0"/>
        <v>0.13157894736842105</v>
      </c>
      <c r="R21" s="215">
        <v>33</v>
      </c>
      <c r="S21" s="216">
        <f t="shared" si="9"/>
        <v>0.86842105263157898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5619</v>
      </c>
      <c r="D22" s="215">
        <f t="shared" si="12"/>
        <v>1655</v>
      </c>
      <c r="E22" s="216">
        <f t="shared" si="2"/>
        <v>0.29453639437622353</v>
      </c>
      <c r="F22" s="215">
        <f t="shared" si="3"/>
        <v>3964</v>
      </c>
      <c r="G22" s="216">
        <f t="shared" si="4"/>
        <v>0.70546360562377652</v>
      </c>
      <c r="H22" s="215">
        <f>SUM(H23+H27+H31)</f>
        <v>38</v>
      </c>
      <c r="I22" s="216">
        <f t="shared" si="5"/>
        <v>0.51351351351351349</v>
      </c>
      <c r="J22" s="215">
        <f>SUM(J23+J27+J31)</f>
        <v>36</v>
      </c>
      <c r="K22" s="216">
        <f t="shared" si="6"/>
        <v>0.48648648648648651</v>
      </c>
      <c r="L22" s="215">
        <f>SUM(L23+L27+L31)</f>
        <v>1407</v>
      </c>
      <c r="M22" s="216">
        <f t="shared" si="7"/>
        <v>0.30329812459581806</v>
      </c>
      <c r="N22" s="215">
        <f>SUM(N23+N27+N31)</f>
        <v>3232</v>
      </c>
      <c r="O22" s="216">
        <f t="shared" si="8"/>
        <v>0.69670187540418194</v>
      </c>
      <c r="P22" s="215">
        <f>SUM(P23+P27+P31)</f>
        <v>210</v>
      </c>
      <c r="Q22" s="216">
        <f t="shared" si="0"/>
        <v>0.23178807947019867</v>
      </c>
      <c r="R22" s="215">
        <f>SUM(R23+R27+R31)</f>
        <v>696</v>
      </c>
      <c r="S22" s="216">
        <f t="shared" si="9"/>
        <v>0.76821192052980136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3147</v>
      </c>
      <c r="D23" s="215">
        <f t="shared" si="12"/>
        <v>967</v>
      </c>
      <c r="E23" s="216">
        <f t="shared" si="2"/>
        <v>0.3072767715284398</v>
      </c>
      <c r="F23" s="215">
        <f t="shared" si="3"/>
        <v>2180</v>
      </c>
      <c r="G23" s="216">
        <f t="shared" si="4"/>
        <v>0.6927232284715602</v>
      </c>
      <c r="H23" s="215">
        <f>SUM(H24+H25+H26)</f>
        <v>38</v>
      </c>
      <c r="I23" s="216">
        <f t="shared" si="5"/>
        <v>0.52054794520547942</v>
      </c>
      <c r="J23" s="215">
        <f>SUM(J24+J25+J26)</f>
        <v>35</v>
      </c>
      <c r="K23" s="216">
        <f t="shared" si="6"/>
        <v>0.47945205479452052</v>
      </c>
      <c r="L23" s="215">
        <f>SUM(L24+L25+L26)</f>
        <v>819</v>
      </c>
      <c r="M23" s="216">
        <f t="shared" si="7"/>
        <v>0.32345971563981041</v>
      </c>
      <c r="N23" s="215">
        <f>SUM(N24+N25+N26)</f>
        <v>1713</v>
      </c>
      <c r="O23" s="216">
        <f t="shared" si="8"/>
        <v>0.67654028436018954</v>
      </c>
      <c r="P23" s="215">
        <f>SUM(P24+P25+P26)</f>
        <v>110</v>
      </c>
      <c r="Q23" s="216">
        <f t="shared" si="0"/>
        <v>0.2029520295202952</v>
      </c>
      <c r="R23" s="215">
        <f>SUM(R24+R25+R26)</f>
        <v>432</v>
      </c>
      <c r="S23" s="216">
        <f t="shared" si="9"/>
        <v>0.79704797047970477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2615</v>
      </c>
      <c r="D24" s="215">
        <f t="shared" si="12"/>
        <v>684</v>
      </c>
      <c r="E24" s="216">
        <f t="shared" si="2"/>
        <v>0.26156787762906308</v>
      </c>
      <c r="F24" s="215">
        <f t="shared" si="3"/>
        <v>1931</v>
      </c>
      <c r="G24" s="216">
        <f t="shared" si="4"/>
        <v>0.73843212237093692</v>
      </c>
      <c r="H24" s="215">
        <v>38</v>
      </c>
      <c r="I24" s="216">
        <f t="shared" si="5"/>
        <v>0.52054794520547942</v>
      </c>
      <c r="J24" s="215">
        <v>35</v>
      </c>
      <c r="K24" s="216">
        <f t="shared" si="6"/>
        <v>0.47945205479452052</v>
      </c>
      <c r="L24" s="215">
        <v>550</v>
      </c>
      <c r="M24" s="216">
        <f t="shared" si="7"/>
        <v>0.26686074721009218</v>
      </c>
      <c r="N24" s="215">
        <v>1511</v>
      </c>
      <c r="O24" s="216">
        <f t="shared" si="8"/>
        <v>0.73313925278990777</v>
      </c>
      <c r="P24" s="215">
        <v>96</v>
      </c>
      <c r="Q24" s="216">
        <f t="shared" si="0"/>
        <v>0.1995841995841996</v>
      </c>
      <c r="R24" s="215">
        <v>385</v>
      </c>
      <c r="S24" s="216">
        <f t="shared" si="9"/>
        <v>0.8004158004158004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40</v>
      </c>
      <c r="D25" s="215">
        <f t="shared" si="12"/>
        <v>10</v>
      </c>
      <c r="E25" s="216">
        <f t="shared" si="2"/>
        <v>0.25</v>
      </c>
      <c r="F25" s="215">
        <f t="shared" si="3"/>
        <v>30</v>
      </c>
      <c r="G25" s="216">
        <f t="shared" si="4"/>
        <v>0.75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5</v>
      </c>
      <c r="M25" s="216">
        <f t="shared" si="7"/>
        <v>0.16129032258064516</v>
      </c>
      <c r="N25" s="215">
        <v>26</v>
      </c>
      <c r="O25" s="216">
        <f t="shared" si="8"/>
        <v>0.83870967741935487</v>
      </c>
      <c r="P25" s="215">
        <v>5</v>
      </c>
      <c r="Q25" s="216">
        <f t="shared" si="0"/>
        <v>0.55555555555555558</v>
      </c>
      <c r="R25" s="215">
        <v>4</v>
      </c>
      <c r="S25" s="216">
        <f t="shared" si="9"/>
        <v>0.44444444444444442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492</v>
      </c>
      <c r="D26" s="215">
        <f t="shared" si="12"/>
        <v>273</v>
      </c>
      <c r="E26" s="216">
        <f t="shared" si="2"/>
        <v>0.55487804878048785</v>
      </c>
      <c r="F26" s="215">
        <f t="shared" si="3"/>
        <v>219</v>
      </c>
      <c r="G26" s="216">
        <f t="shared" si="4"/>
        <v>0.4451219512195122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264</v>
      </c>
      <c r="M26" s="216">
        <f t="shared" si="7"/>
        <v>0.6</v>
      </c>
      <c r="N26" s="215">
        <v>176</v>
      </c>
      <c r="O26" s="216">
        <f t="shared" si="8"/>
        <v>0.4</v>
      </c>
      <c r="P26" s="215">
        <v>9</v>
      </c>
      <c r="Q26" s="216">
        <f t="shared" si="0"/>
        <v>0.17307692307692307</v>
      </c>
      <c r="R26" s="215">
        <v>43</v>
      </c>
      <c r="S26" s="216">
        <f t="shared" si="9"/>
        <v>0.82692307692307687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4</v>
      </c>
      <c r="E27" s="216">
        <f t="shared" si="2"/>
        <v>0.15384615384615385</v>
      </c>
      <c r="F27" s="215">
        <f t="shared" si="3"/>
        <v>22</v>
      </c>
      <c r="G27" s="216">
        <f t="shared" si="4"/>
        <v>0.84615384615384615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0.15</v>
      </c>
      <c r="N27" s="215">
        <f>SUM(N28+N29+N30)</f>
        <v>17</v>
      </c>
      <c r="O27" s="216">
        <f t="shared" si="8"/>
        <v>0.85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1</v>
      </c>
      <c r="E28" s="216">
        <f t="shared" si="2"/>
        <v>5.5555555555555552E-2</v>
      </c>
      <c r="F28" s="215">
        <f t="shared" si="3"/>
        <v>17</v>
      </c>
      <c r="G28" s="216">
        <f t="shared" si="4"/>
        <v>0.94444444444444442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7.1428571428571425E-2</v>
      </c>
      <c r="N28" s="215">
        <v>13</v>
      </c>
      <c r="O28" s="216">
        <f t="shared" si="8"/>
        <v>0.9285714285714286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3</v>
      </c>
      <c r="E29" s="216">
        <f t="shared" si="2"/>
        <v>0.42857142857142855</v>
      </c>
      <c r="F29" s="215">
        <f t="shared" si="3"/>
        <v>4</v>
      </c>
      <c r="G29" s="216">
        <f t="shared" si="4"/>
        <v>0.5714285714285714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0.4</v>
      </c>
      <c r="N29" s="215">
        <v>3</v>
      </c>
      <c r="O29" s="216">
        <f t="shared" si="8"/>
        <v>0.6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2446</v>
      </c>
      <c r="D31" s="222">
        <f t="shared" si="12"/>
        <v>684</v>
      </c>
      <c r="E31" s="223">
        <f t="shared" si="2"/>
        <v>0.27964022894521667</v>
      </c>
      <c r="F31" s="222">
        <f t="shared" si="3"/>
        <v>1762</v>
      </c>
      <c r="G31" s="223">
        <f t="shared" si="4"/>
        <v>0.72035977105478333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585</v>
      </c>
      <c r="M31" s="223">
        <f t="shared" si="7"/>
        <v>0.2803066602779109</v>
      </c>
      <c r="N31" s="222">
        <v>1502</v>
      </c>
      <c r="O31" s="223">
        <f t="shared" si="8"/>
        <v>0.71969333972208915</v>
      </c>
      <c r="P31" s="222">
        <v>99</v>
      </c>
      <c r="Q31" s="223">
        <f t="shared" si="0"/>
        <v>0.27653631284916202</v>
      </c>
      <c r="R31" s="222">
        <v>259</v>
      </c>
      <c r="S31" s="223">
        <f t="shared" si="9"/>
        <v>0.72346368715083798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61" t="s">
        <v>328</v>
      </c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371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41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32"/>
  <sheetViews>
    <sheetView zoomScale="70" zoomScaleNormal="70" workbookViewId="0">
      <selection activeCell="C52" sqref="C52"/>
    </sheetView>
  </sheetViews>
  <sheetFormatPr defaultColWidth="9" defaultRowHeight="16.2"/>
  <cols>
    <col min="1" max="1" width="8.33203125" style="226" customWidth="1"/>
    <col min="2" max="2" width="28.21875" style="226" customWidth="1"/>
    <col min="3" max="23" width="9.88671875" style="265" customWidth="1"/>
    <col min="24" max="24" width="10.33203125" style="265" customWidth="1"/>
    <col min="25" max="25" width="9.88671875" style="265" customWidth="1"/>
    <col min="26" max="26" width="10.21875" style="265" customWidth="1"/>
    <col min="27" max="16384" width="9" style="226"/>
  </cols>
  <sheetData>
    <row r="1" spans="1:26" ht="21" customHeight="1">
      <c r="A1" s="242"/>
      <c r="B1" s="362" t="s">
        <v>766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20"/>
      <c r="Y1" s="20"/>
      <c r="Z1" s="20"/>
    </row>
    <row r="2" spans="1:26" ht="21" customHeight="1">
      <c r="B2" s="363" t="s">
        <v>33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226"/>
      <c r="Y2" s="226"/>
      <c r="Z2" s="226"/>
    </row>
    <row r="3" spans="1:26" ht="18" customHeight="1">
      <c r="B3" s="364" t="s">
        <v>765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65" t="s">
        <v>759</v>
      </c>
      <c r="C5" s="357" t="s">
        <v>69</v>
      </c>
      <c r="D5" s="372"/>
      <c r="E5" s="372"/>
      <c r="F5" s="372"/>
      <c r="G5" s="372"/>
      <c r="H5" s="373" t="s">
        <v>41</v>
      </c>
      <c r="I5" s="373"/>
      <c r="J5" s="373"/>
      <c r="K5" s="373"/>
      <c r="L5" s="373" t="s">
        <v>42</v>
      </c>
      <c r="M5" s="373"/>
      <c r="N5" s="373"/>
      <c r="O5" s="373"/>
      <c r="P5" s="373" t="s">
        <v>43</v>
      </c>
      <c r="Q5" s="373"/>
      <c r="R5" s="373"/>
      <c r="S5" s="374"/>
      <c r="T5" s="372" t="s">
        <v>44</v>
      </c>
      <c r="U5" s="372"/>
      <c r="V5" s="372"/>
      <c r="W5" s="372"/>
      <c r="X5" s="226"/>
      <c r="Y5" s="226"/>
      <c r="Z5" s="226"/>
    </row>
    <row r="6" spans="1:26" ht="9" customHeight="1">
      <c r="B6" s="365"/>
      <c r="C6" s="372"/>
      <c r="D6" s="372"/>
      <c r="E6" s="372"/>
      <c r="F6" s="372"/>
      <c r="G6" s="372"/>
      <c r="H6" s="373"/>
      <c r="I6" s="373"/>
      <c r="J6" s="373"/>
      <c r="K6" s="373"/>
      <c r="L6" s="373"/>
      <c r="M6" s="373"/>
      <c r="N6" s="373"/>
      <c r="O6" s="373"/>
      <c r="P6" s="374"/>
      <c r="Q6" s="374"/>
      <c r="R6" s="374"/>
      <c r="S6" s="374"/>
      <c r="T6" s="372"/>
      <c r="U6" s="372"/>
      <c r="V6" s="372"/>
      <c r="W6" s="372"/>
      <c r="X6" s="226"/>
      <c r="Y6" s="226"/>
      <c r="Z6" s="226"/>
    </row>
    <row r="7" spans="1:26" ht="11.25" hidden="1" customHeight="1">
      <c r="B7" s="365"/>
      <c r="C7" s="372"/>
      <c r="D7" s="372"/>
      <c r="E7" s="372"/>
      <c r="F7" s="372"/>
      <c r="G7" s="372"/>
      <c r="H7" s="373"/>
      <c r="I7" s="373"/>
      <c r="J7" s="373"/>
      <c r="K7" s="373"/>
      <c r="L7" s="373"/>
      <c r="M7" s="373"/>
      <c r="N7" s="373"/>
      <c r="O7" s="373"/>
      <c r="P7" s="374"/>
      <c r="Q7" s="374"/>
      <c r="R7" s="374"/>
      <c r="S7" s="374"/>
      <c r="T7" s="372"/>
      <c r="U7" s="372"/>
      <c r="V7" s="372"/>
      <c r="W7" s="372"/>
      <c r="X7" s="226"/>
      <c r="Y7" s="226"/>
      <c r="Z7" s="226"/>
    </row>
    <row r="8" spans="1:26" ht="12" customHeight="1">
      <c r="B8" s="365"/>
      <c r="C8" s="372"/>
      <c r="D8" s="372"/>
      <c r="E8" s="372"/>
      <c r="F8" s="372"/>
      <c r="G8" s="372"/>
      <c r="H8" s="373"/>
      <c r="I8" s="373"/>
      <c r="J8" s="373"/>
      <c r="K8" s="373"/>
      <c r="L8" s="373"/>
      <c r="M8" s="373"/>
      <c r="N8" s="373"/>
      <c r="O8" s="373"/>
      <c r="P8" s="374"/>
      <c r="Q8" s="374"/>
      <c r="R8" s="374"/>
      <c r="S8" s="374"/>
      <c r="T8" s="372"/>
      <c r="U8" s="372"/>
      <c r="V8" s="372"/>
      <c r="W8" s="372"/>
      <c r="X8" s="226"/>
      <c r="Y8" s="226"/>
      <c r="Z8" s="226"/>
    </row>
    <row r="9" spans="1:26" ht="6" customHeight="1">
      <c r="B9" s="365"/>
      <c r="C9" s="372"/>
      <c r="D9" s="372"/>
      <c r="E9" s="372"/>
      <c r="F9" s="372"/>
      <c r="G9" s="372"/>
      <c r="H9" s="373"/>
      <c r="I9" s="373"/>
      <c r="J9" s="373"/>
      <c r="K9" s="373"/>
      <c r="L9" s="373"/>
      <c r="M9" s="373"/>
      <c r="N9" s="373"/>
      <c r="O9" s="373"/>
      <c r="P9" s="374"/>
      <c r="Q9" s="374"/>
      <c r="R9" s="374"/>
      <c r="S9" s="374"/>
      <c r="T9" s="372"/>
      <c r="U9" s="372"/>
      <c r="V9" s="372"/>
      <c r="W9" s="372"/>
      <c r="X9" s="226"/>
      <c r="Y9" s="226"/>
      <c r="Z9" s="226"/>
    </row>
    <row r="10" spans="1:26" ht="23.25" customHeight="1">
      <c r="B10" s="365"/>
      <c r="C10" s="263" t="s">
        <v>749</v>
      </c>
      <c r="D10" s="263" t="s">
        <v>2</v>
      </c>
      <c r="E10" s="264" t="s">
        <v>750</v>
      </c>
      <c r="F10" s="263" t="s">
        <v>3</v>
      </c>
      <c r="G10" s="264" t="s">
        <v>750</v>
      </c>
      <c r="H10" s="263" t="s">
        <v>2</v>
      </c>
      <c r="I10" s="264" t="s">
        <v>750</v>
      </c>
      <c r="J10" s="263" t="s">
        <v>3</v>
      </c>
      <c r="K10" s="264" t="s">
        <v>750</v>
      </c>
      <c r="L10" s="263" t="s">
        <v>2</v>
      </c>
      <c r="M10" s="264" t="s">
        <v>750</v>
      </c>
      <c r="N10" s="263" t="s">
        <v>3</v>
      </c>
      <c r="O10" s="264" t="s">
        <v>750</v>
      </c>
      <c r="P10" s="263" t="s">
        <v>2</v>
      </c>
      <c r="Q10" s="264" t="s">
        <v>750</v>
      </c>
      <c r="R10" s="263" t="s">
        <v>3</v>
      </c>
      <c r="S10" s="264" t="s">
        <v>750</v>
      </c>
      <c r="T10" s="263" t="s">
        <v>2</v>
      </c>
      <c r="U10" s="264" t="s">
        <v>750</v>
      </c>
      <c r="V10" s="263" t="s">
        <v>3</v>
      </c>
      <c r="W10" s="264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9256</v>
      </c>
      <c r="D11" s="211">
        <f>SUM(D12,D22)</f>
        <v>2754</v>
      </c>
      <c r="E11" s="212">
        <f>IF(D11=0,"-",D11/(D11+F11))</f>
        <v>0.29753673292999133</v>
      </c>
      <c r="F11" s="211">
        <f>SUM(F12,F22)</f>
        <v>6502</v>
      </c>
      <c r="G11" s="212">
        <f>IF(F11=0,"-",F11/(F11+D11))</f>
        <v>0.70246326707000861</v>
      </c>
      <c r="H11" s="211">
        <f>SUM(H12,H22)</f>
        <v>166</v>
      </c>
      <c r="I11" s="212">
        <f>IF(H11=0,"-",H11/(H11+J11))</f>
        <v>0.43915343915343913</v>
      </c>
      <c r="J11" s="211">
        <f>SUM(J12,J22)</f>
        <v>212</v>
      </c>
      <c r="K11" s="212">
        <f>IF(J11=0,"-",J11/(J11+H11))</f>
        <v>0.56084656084656082</v>
      </c>
      <c r="L11" s="211">
        <f>SUM(L12,L22)</f>
        <v>2211</v>
      </c>
      <c r="M11" s="212">
        <f>IF(L11=0,"-",L11/(L11+N11))</f>
        <v>0.29681836488119212</v>
      </c>
      <c r="N11" s="211">
        <f>SUM(N12,N22)</f>
        <v>5238</v>
      </c>
      <c r="O11" s="212">
        <f>IF(N11=0,"-",N11/(N11+L11))</f>
        <v>0.70318163511880794</v>
      </c>
      <c r="P11" s="211">
        <f>SUM(P12,P22)</f>
        <v>377</v>
      </c>
      <c r="Q11" s="212">
        <f t="shared" ref="Q11:Q31" si="0">IF(P11=0,"-",P11/(P11+R11))</f>
        <v>0.26419060967063768</v>
      </c>
      <c r="R11" s="211">
        <f>SUM(R12,R22)</f>
        <v>1050</v>
      </c>
      <c r="S11" s="212">
        <f>IF(R11=0,"-",R11/(R11+P11))</f>
        <v>0.73580939032936232</v>
      </c>
      <c r="T11" s="211">
        <f>SUM(T12,T22)</f>
        <v>0</v>
      </c>
      <c r="U11" s="212" t="str">
        <f>IF(T11=0,"-",T11/(T11+V11))</f>
        <v>-</v>
      </c>
      <c r="V11" s="211">
        <f>SUM(V12,V22)</f>
        <v>2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3614</v>
      </c>
      <c r="D12" s="215">
        <f>SUM(H12,L12,P12,T12)</f>
        <v>1082</v>
      </c>
      <c r="E12" s="216">
        <f t="shared" ref="E12:E31" si="2">IF(D12=0,"-",D12/(D12+F12))</f>
        <v>0.2993912562257886</v>
      </c>
      <c r="F12" s="215">
        <f t="shared" ref="F12:F31" si="3">SUM(J12,N12,R12,V12)</f>
        <v>2532</v>
      </c>
      <c r="G12" s="216">
        <f t="shared" ref="G12:G31" si="4">IF(F12=0,"-",F12/(F12+D12))</f>
        <v>0.70060874377421145</v>
      </c>
      <c r="H12" s="215">
        <f>SUM(H13+H17+H21)</f>
        <v>129</v>
      </c>
      <c r="I12" s="216">
        <f t="shared" ref="I12:I31" si="5">IF(H12=0,"-",H12/(H12+J12))</f>
        <v>0.42434210526315791</v>
      </c>
      <c r="J12" s="215">
        <f>SUM(J13+J17+J21)</f>
        <v>175</v>
      </c>
      <c r="K12" s="216">
        <f t="shared" ref="K12:K31" si="6">IF(J12=0,"-",J12/(J12+H12))</f>
        <v>0.57565789473684215</v>
      </c>
      <c r="L12" s="215">
        <f>SUM(L13+L17+L21)</f>
        <v>786</v>
      </c>
      <c r="M12" s="216">
        <f t="shared" ref="M12:M31" si="7">IF(L12=0,"-",L12/(L12+N12))</f>
        <v>0.28283555235696295</v>
      </c>
      <c r="N12" s="215">
        <f>SUM(N13+N17+N21)</f>
        <v>1993</v>
      </c>
      <c r="O12" s="216">
        <f t="shared" ref="O12:O31" si="8">IF(N12=0,"-",N12/(N12+L12))</f>
        <v>0.71716444764303711</v>
      </c>
      <c r="P12" s="215">
        <f>SUM(P13+P17+P21)</f>
        <v>167</v>
      </c>
      <c r="Q12" s="216">
        <f t="shared" si="0"/>
        <v>0.31568998109640833</v>
      </c>
      <c r="R12" s="215">
        <f>SUM(R13+R17+R21)</f>
        <v>362</v>
      </c>
      <c r="S12" s="216">
        <f t="shared" ref="S12:S31" si="9">IF(R12=0,"-",R12/(R12+P12))</f>
        <v>0.68431001890359167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2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2142</v>
      </c>
      <c r="D13" s="215">
        <f>SUM(H13,L13,P13,T13)</f>
        <v>583</v>
      </c>
      <c r="E13" s="216">
        <f t="shared" si="2"/>
        <v>0.27217553688141921</v>
      </c>
      <c r="F13" s="215">
        <f t="shared" si="3"/>
        <v>1559</v>
      </c>
      <c r="G13" s="216">
        <f t="shared" si="4"/>
        <v>0.72782446311858073</v>
      </c>
      <c r="H13" s="215">
        <f>SUM(H14+H15+H16)</f>
        <v>52</v>
      </c>
      <c r="I13" s="216">
        <f t="shared" si="5"/>
        <v>0.38518518518518519</v>
      </c>
      <c r="J13" s="215">
        <f>SUM(J14+J15+J16)</f>
        <v>83</v>
      </c>
      <c r="K13" s="216">
        <f t="shared" si="6"/>
        <v>0.61481481481481481</v>
      </c>
      <c r="L13" s="215">
        <f>SUM(L14+L15+L16)</f>
        <v>476</v>
      </c>
      <c r="M13" s="216">
        <f t="shared" si="7"/>
        <v>0.26518105849582174</v>
      </c>
      <c r="N13" s="215">
        <f>SUM(N14+N15+N16)</f>
        <v>1319</v>
      </c>
      <c r="O13" s="216">
        <f t="shared" si="8"/>
        <v>0.73481894150417826</v>
      </c>
      <c r="P13" s="215">
        <f>SUM(P14+P15+P16)</f>
        <v>55</v>
      </c>
      <c r="Q13" s="216">
        <f t="shared" si="0"/>
        <v>0.26066350710900477</v>
      </c>
      <c r="R13" s="215">
        <f>SUM(R14+R15+R16)</f>
        <v>156</v>
      </c>
      <c r="S13" s="216">
        <f t="shared" si="9"/>
        <v>0.73933649289099523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1768</v>
      </c>
      <c r="D14" s="215">
        <f t="shared" ref="D14:D31" si="12">SUM(H14,L14,P14,T14)</f>
        <v>400</v>
      </c>
      <c r="E14" s="216">
        <f t="shared" si="2"/>
        <v>0.22624434389140272</v>
      </c>
      <c r="F14" s="215">
        <f t="shared" si="3"/>
        <v>1368</v>
      </c>
      <c r="G14" s="216">
        <f t="shared" si="4"/>
        <v>0.77375565610859731</v>
      </c>
      <c r="H14" s="215">
        <v>45</v>
      </c>
      <c r="I14" s="216">
        <f t="shared" si="5"/>
        <v>0.36290322580645162</v>
      </c>
      <c r="J14" s="215">
        <v>79</v>
      </c>
      <c r="K14" s="216">
        <f t="shared" si="6"/>
        <v>0.63709677419354838</v>
      </c>
      <c r="L14" s="215">
        <v>310</v>
      </c>
      <c r="M14" s="216">
        <f t="shared" si="7"/>
        <v>0.21276595744680851</v>
      </c>
      <c r="N14" s="215">
        <v>1147</v>
      </c>
      <c r="O14" s="216">
        <f t="shared" si="8"/>
        <v>0.78723404255319152</v>
      </c>
      <c r="P14" s="215">
        <v>45</v>
      </c>
      <c r="Q14" s="216">
        <f t="shared" si="0"/>
        <v>0.24193548387096775</v>
      </c>
      <c r="R14" s="215">
        <v>141</v>
      </c>
      <c r="S14" s="216">
        <f t="shared" si="9"/>
        <v>0.75806451612903225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161</v>
      </c>
      <c r="D15" s="215">
        <f t="shared" si="12"/>
        <v>62</v>
      </c>
      <c r="E15" s="216">
        <f t="shared" si="2"/>
        <v>0.38509316770186336</v>
      </c>
      <c r="F15" s="215">
        <f t="shared" si="3"/>
        <v>99</v>
      </c>
      <c r="G15" s="216">
        <f t="shared" si="4"/>
        <v>0.6149068322981367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51</v>
      </c>
      <c r="M15" s="216">
        <f t="shared" si="7"/>
        <v>0.36428571428571427</v>
      </c>
      <c r="N15" s="215">
        <v>89</v>
      </c>
      <c r="O15" s="216">
        <f t="shared" si="8"/>
        <v>0.63571428571428568</v>
      </c>
      <c r="P15" s="215">
        <v>8</v>
      </c>
      <c r="Q15" s="216">
        <f t="shared" si="0"/>
        <v>0.5</v>
      </c>
      <c r="R15" s="215">
        <v>8</v>
      </c>
      <c r="S15" s="216">
        <f t="shared" si="9"/>
        <v>0.5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213</v>
      </c>
      <c r="D16" s="215">
        <f t="shared" si="12"/>
        <v>121</v>
      </c>
      <c r="E16" s="216">
        <f t="shared" si="2"/>
        <v>0.568075117370892</v>
      </c>
      <c r="F16" s="215">
        <f t="shared" si="3"/>
        <v>92</v>
      </c>
      <c r="G16" s="216">
        <f t="shared" si="4"/>
        <v>0.431924882629108</v>
      </c>
      <c r="H16" s="215">
        <v>4</v>
      </c>
      <c r="I16" s="216">
        <f t="shared" si="5"/>
        <v>0.66666666666666663</v>
      </c>
      <c r="J16" s="215">
        <v>2</v>
      </c>
      <c r="K16" s="216">
        <f t="shared" si="6"/>
        <v>0.33333333333333331</v>
      </c>
      <c r="L16" s="215">
        <v>115</v>
      </c>
      <c r="M16" s="216">
        <f t="shared" si="7"/>
        <v>0.58080808080808077</v>
      </c>
      <c r="N16" s="215">
        <v>83</v>
      </c>
      <c r="O16" s="216">
        <f t="shared" si="8"/>
        <v>0.41919191919191917</v>
      </c>
      <c r="P16" s="215">
        <v>2</v>
      </c>
      <c r="Q16" s="216">
        <f t="shared" si="0"/>
        <v>0.22222222222222221</v>
      </c>
      <c r="R16" s="215">
        <v>7</v>
      </c>
      <c r="S16" s="216">
        <f t="shared" si="9"/>
        <v>0.77777777777777779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852</v>
      </c>
      <c r="D17" s="215">
        <f t="shared" si="12"/>
        <v>347</v>
      </c>
      <c r="E17" s="216">
        <f t="shared" si="2"/>
        <v>0.40727699530516431</v>
      </c>
      <c r="F17" s="215">
        <f t="shared" si="3"/>
        <v>505</v>
      </c>
      <c r="G17" s="216">
        <f t="shared" si="4"/>
        <v>0.59272300469483563</v>
      </c>
      <c r="H17" s="215">
        <f>SUM(H18+H19+H20)</f>
        <v>59</v>
      </c>
      <c r="I17" s="216">
        <f t="shared" si="5"/>
        <v>0.49579831932773111</v>
      </c>
      <c r="J17" s="215">
        <f>SUM(J18+J19+J20)</f>
        <v>60</v>
      </c>
      <c r="K17" s="216">
        <f t="shared" si="6"/>
        <v>0.50420168067226889</v>
      </c>
      <c r="L17" s="215">
        <f>SUM(L18+L19+L20)</f>
        <v>184</v>
      </c>
      <c r="M17" s="216">
        <f t="shared" si="7"/>
        <v>0.40087145969498911</v>
      </c>
      <c r="N17" s="215">
        <f>SUM(N18+N19+N20)</f>
        <v>275</v>
      </c>
      <c r="O17" s="216">
        <f t="shared" si="8"/>
        <v>0.59912854030501095</v>
      </c>
      <c r="P17" s="215">
        <f>SUM(P18+P19+P20)</f>
        <v>104</v>
      </c>
      <c r="Q17" s="216">
        <f t="shared" si="0"/>
        <v>0.38095238095238093</v>
      </c>
      <c r="R17" s="215">
        <f>SUM(R18+R19+R20)</f>
        <v>169</v>
      </c>
      <c r="S17" s="216">
        <f t="shared" si="9"/>
        <v>0.61904761904761907</v>
      </c>
      <c r="T17" s="215">
        <f>SUM(T18+T19+T20)</f>
        <v>0</v>
      </c>
      <c r="U17" s="216" t="str">
        <f t="shared" si="10"/>
        <v>-</v>
      </c>
      <c r="V17" s="215">
        <f>SUM(V18+V19+V20)</f>
        <v>1</v>
      </c>
      <c r="W17" s="216">
        <f t="shared" si="11"/>
        <v>1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626</v>
      </c>
      <c r="D18" s="215">
        <f t="shared" si="12"/>
        <v>252</v>
      </c>
      <c r="E18" s="216">
        <f t="shared" si="2"/>
        <v>0.402555910543131</v>
      </c>
      <c r="F18" s="215">
        <f t="shared" si="3"/>
        <v>374</v>
      </c>
      <c r="G18" s="216">
        <f t="shared" si="4"/>
        <v>0.597444089456869</v>
      </c>
      <c r="H18" s="215">
        <v>49</v>
      </c>
      <c r="I18" s="216">
        <f t="shared" si="5"/>
        <v>0.48039215686274511</v>
      </c>
      <c r="J18" s="215">
        <v>53</v>
      </c>
      <c r="K18" s="216">
        <f t="shared" si="6"/>
        <v>0.51960784313725494</v>
      </c>
      <c r="L18" s="215">
        <v>141</v>
      </c>
      <c r="M18" s="216">
        <f t="shared" si="7"/>
        <v>0.4246987951807229</v>
      </c>
      <c r="N18" s="215">
        <v>191</v>
      </c>
      <c r="O18" s="216">
        <f t="shared" si="8"/>
        <v>0.57530120481927716</v>
      </c>
      <c r="P18" s="215">
        <v>62</v>
      </c>
      <c r="Q18" s="216">
        <f t="shared" si="0"/>
        <v>0.32291666666666669</v>
      </c>
      <c r="R18" s="215">
        <v>130</v>
      </c>
      <c r="S18" s="216">
        <f t="shared" si="9"/>
        <v>0.67708333333333337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147</v>
      </c>
      <c r="D19" s="215">
        <f t="shared" si="12"/>
        <v>71</v>
      </c>
      <c r="E19" s="216">
        <f t="shared" si="2"/>
        <v>0.48299319727891155</v>
      </c>
      <c r="F19" s="215">
        <f t="shared" si="3"/>
        <v>76</v>
      </c>
      <c r="G19" s="216">
        <f t="shared" si="4"/>
        <v>0.51700680272108845</v>
      </c>
      <c r="H19" s="215">
        <v>9</v>
      </c>
      <c r="I19" s="216">
        <f t="shared" si="5"/>
        <v>0.6</v>
      </c>
      <c r="J19" s="215">
        <v>6</v>
      </c>
      <c r="K19" s="216">
        <f t="shared" si="6"/>
        <v>0.4</v>
      </c>
      <c r="L19" s="215">
        <v>22</v>
      </c>
      <c r="M19" s="216">
        <f t="shared" si="7"/>
        <v>0.38596491228070173</v>
      </c>
      <c r="N19" s="215">
        <v>35</v>
      </c>
      <c r="O19" s="216">
        <f t="shared" si="8"/>
        <v>0.61403508771929827</v>
      </c>
      <c r="P19" s="215">
        <v>40</v>
      </c>
      <c r="Q19" s="216">
        <f t="shared" si="0"/>
        <v>0.53333333333333333</v>
      </c>
      <c r="R19" s="215">
        <v>35</v>
      </c>
      <c r="S19" s="216">
        <f t="shared" si="9"/>
        <v>0.46666666666666667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79</v>
      </c>
      <c r="D20" s="215">
        <f t="shared" si="12"/>
        <v>24</v>
      </c>
      <c r="E20" s="216">
        <f t="shared" si="2"/>
        <v>0.30379746835443039</v>
      </c>
      <c r="F20" s="215">
        <f t="shared" si="3"/>
        <v>55</v>
      </c>
      <c r="G20" s="216">
        <f t="shared" si="4"/>
        <v>0.69620253164556967</v>
      </c>
      <c r="H20" s="215">
        <v>1</v>
      </c>
      <c r="I20" s="216">
        <f t="shared" si="5"/>
        <v>0.5</v>
      </c>
      <c r="J20" s="215">
        <v>1</v>
      </c>
      <c r="K20" s="216">
        <f t="shared" si="6"/>
        <v>0.5</v>
      </c>
      <c r="L20" s="215">
        <v>21</v>
      </c>
      <c r="M20" s="216">
        <f t="shared" si="7"/>
        <v>0.3</v>
      </c>
      <c r="N20" s="215">
        <v>49</v>
      </c>
      <c r="O20" s="216">
        <f t="shared" si="8"/>
        <v>0.7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1</v>
      </c>
      <c r="W20" s="216">
        <f t="shared" si="11"/>
        <v>1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620</v>
      </c>
      <c r="D21" s="215">
        <f t="shared" si="12"/>
        <v>152</v>
      </c>
      <c r="E21" s="216">
        <f t="shared" si="2"/>
        <v>0.24516129032258063</v>
      </c>
      <c r="F21" s="215">
        <f t="shared" si="3"/>
        <v>468</v>
      </c>
      <c r="G21" s="216">
        <f t="shared" si="4"/>
        <v>0.75483870967741939</v>
      </c>
      <c r="H21" s="215">
        <v>18</v>
      </c>
      <c r="I21" s="216">
        <f t="shared" si="5"/>
        <v>0.36</v>
      </c>
      <c r="J21" s="215">
        <v>32</v>
      </c>
      <c r="K21" s="216">
        <f t="shared" si="6"/>
        <v>0.64</v>
      </c>
      <c r="L21" s="215">
        <v>126</v>
      </c>
      <c r="M21" s="216">
        <f t="shared" si="7"/>
        <v>0.24</v>
      </c>
      <c r="N21" s="215">
        <v>399</v>
      </c>
      <c r="O21" s="216">
        <f t="shared" si="8"/>
        <v>0.76</v>
      </c>
      <c r="P21" s="215">
        <v>8</v>
      </c>
      <c r="Q21" s="216">
        <f t="shared" si="0"/>
        <v>0.17777777777777778</v>
      </c>
      <c r="R21" s="215">
        <v>37</v>
      </c>
      <c r="S21" s="216">
        <f t="shared" si="9"/>
        <v>0.82222222222222219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5642</v>
      </c>
      <c r="D22" s="215">
        <f t="shared" si="12"/>
        <v>1672</v>
      </c>
      <c r="E22" s="216">
        <f t="shared" si="2"/>
        <v>0.29634881247784473</v>
      </c>
      <c r="F22" s="215">
        <f t="shared" si="3"/>
        <v>3970</v>
      </c>
      <c r="G22" s="216">
        <f t="shared" si="4"/>
        <v>0.70365118752215527</v>
      </c>
      <c r="H22" s="215">
        <f>SUM(H23+H27+H31)</f>
        <v>37</v>
      </c>
      <c r="I22" s="216">
        <f t="shared" si="5"/>
        <v>0.5</v>
      </c>
      <c r="J22" s="215">
        <f>SUM(J23+J27+J31)</f>
        <v>37</v>
      </c>
      <c r="K22" s="216">
        <f t="shared" si="6"/>
        <v>0.5</v>
      </c>
      <c r="L22" s="215">
        <f>SUM(L23+L27+L31)</f>
        <v>1425</v>
      </c>
      <c r="M22" s="216">
        <f t="shared" si="7"/>
        <v>0.30513918629550324</v>
      </c>
      <c r="N22" s="215">
        <f>SUM(N23+N27+N31)</f>
        <v>3245</v>
      </c>
      <c r="O22" s="216">
        <f t="shared" si="8"/>
        <v>0.69486081370449682</v>
      </c>
      <c r="P22" s="215">
        <f>SUM(P23+P27+P31)</f>
        <v>210</v>
      </c>
      <c r="Q22" s="216">
        <f t="shared" si="0"/>
        <v>0.23385300668151449</v>
      </c>
      <c r="R22" s="215">
        <f>SUM(R23+R27+R31)</f>
        <v>688</v>
      </c>
      <c r="S22" s="216">
        <f t="shared" si="9"/>
        <v>0.76614699331848557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3156</v>
      </c>
      <c r="D23" s="215">
        <f t="shared" si="12"/>
        <v>977</v>
      </c>
      <c r="E23" s="216">
        <f t="shared" si="2"/>
        <v>0.30956907477820023</v>
      </c>
      <c r="F23" s="215">
        <f t="shared" si="3"/>
        <v>2179</v>
      </c>
      <c r="G23" s="216">
        <f t="shared" si="4"/>
        <v>0.69043092522179972</v>
      </c>
      <c r="H23" s="215">
        <f>SUM(H24+H25+H26)</f>
        <v>37</v>
      </c>
      <c r="I23" s="216">
        <f t="shared" si="5"/>
        <v>0.50684931506849318</v>
      </c>
      <c r="J23" s="215">
        <f>SUM(J24+J25+J26)</f>
        <v>36</v>
      </c>
      <c r="K23" s="216">
        <f t="shared" si="6"/>
        <v>0.49315068493150682</v>
      </c>
      <c r="L23" s="215">
        <f>SUM(L24+L25+L26)</f>
        <v>826</v>
      </c>
      <c r="M23" s="216">
        <f t="shared" si="7"/>
        <v>0.32481321274085728</v>
      </c>
      <c r="N23" s="215">
        <f>SUM(N24+N25+N26)</f>
        <v>1717</v>
      </c>
      <c r="O23" s="216">
        <f t="shared" si="8"/>
        <v>0.67518678725914272</v>
      </c>
      <c r="P23" s="215">
        <f>SUM(P24+P25+P26)</f>
        <v>114</v>
      </c>
      <c r="Q23" s="216">
        <f t="shared" si="0"/>
        <v>0.21111111111111111</v>
      </c>
      <c r="R23" s="215">
        <f>SUM(R24+R25+R26)</f>
        <v>426</v>
      </c>
      <c r="S23" s="216">
        <f t="shared" si="9"/>
        <v>0.78888888888888886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2611</v>
      </c>
      <c r="D24" s="215">
        <f t="shared" si="12"/>
        <v>682</v>
      </c>
      <c r="E24" s="216">
        <f t="shared" si="2"/>
        <v>0.26120260436614323</v>
      </c>
      <c r="F24" s="215">
        <f t="shared" si="3"/>
        <v>1929</v>
      </c>
      <c r="G24" s="216">
        <f t="shared" si="4"/>
        <v>0.73879739563385671</v>
      </c>
      <c r="H24" s="215">
        <v>37</v>
      </c>
      <c r="I24" s="216">
        <f t="shared" si="5"/>
        <v>0.50684931506849318</v>
      </c>
      <c r="J24" s="215">
        <v>36</v>
      </c>
      <c r="K24" s="216">
        <f t="shared" si="6"/>
        <v>0.49315068493150682</v>
      </c>
      <c r="L24" s="215">
        <v>546</v>
      </c>
      <c r="M24" s="216">
        <f t="shared" si="7"/>
        <v>0.26530612244897961</v>
      </c>
      <c r="N24" s="215">
        <v>1512</v>
      </c>
      <c r="O24" s="216">
        <f t="shared" si="8"/>
        <v>0.73469387755102045</v>
      </c>
      <c r="P24" s="215">
        <v>99</v>
      </c>
      <c r="Q24" s="216">
        <f t="shared" si="0"/>
        <v>0.20624999999999999</v>
      </c>
      <c r="R24" s="215">
        <v>381</v>
      </c>
      <c r="S24" s="216">
        <f t="shared" si="9"/>
        <v>0.79374999999999996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43</v>
      </c>
      <c r="D25" s="215">
        <f t="shared" si="12"/>
        <v>12</v>
      </c>
      <c r="E25" s="216">
        <f t="shared" si="2"/>
        <v>0.27906976744186046</v>
      </c>
      <c r="F25" s="215">
        <f t="shared" si="3"/>
        <v>31</v>
      </c>
      <c r="G25" s="216">
        <f t="shared" si="4"/>
        <v>0.72093023255813948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6</v>
      </c>
      <c r="M25" s="216">
        <f t="shared" si="7"/>
        <v>0.17647058823529413</v>
      </c>
      <c r="N25" s="215">
        <v>28</v>
      </c>
      <c r="O25" s="216">
        <f t="shared" si="8"/>
        <v>0.82352941176470584</v>
      </c>
      <c r="P25" s="215">
        <v>6</v>
      </c>
      <c r="Q25" s="216">
        <f t="shared" si="0"/>
        <v>0.66666666666666663</v>
      </c>
      <c r="R25" s="215">
        <v>3</v>
      </c>
      <c r="S25" s="216">
        <f t="shared" si="9"/>
        <v>0.33333333333333331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502</v>
      </c>
      <c r="D26" s="215">
        <f t="shared" si="12"/>
        <v>283</v>
      </c>
      <c r="E26" s="216">
        <f t="shared" si="2"/>
        <v>0.56374501992031878</v>
      </c>
      <c r="F26" s="215">
        <f t="shared" si="3"/>
        <v>219</v>
      </c>
      <c r="G26" s="216">
        <f t="shared" si="4"/>
        <v>0.43625498007968128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274</v>
      </c>
      <c r="M26" s="216">
        <f t="shared" si="7"/>
        <v>0.60753880266075388</v>
      </c>
      <c r="N26" s="215">
        <v>177</v>
      </c>
      <c r="O26" s="216">
        <f t="shared" si="8"/>
        <v>0.39246119733924612</v>
      </c>
      <c r="P26" s="215">
        <v>9</v>
      </c>
      <c r="Q26" s="216">
        <f t="shared" si="0"/>
        <v>0.17647058823529413</v>
      </c>
      <c r="R26" s="215">
        <v>42</v>
      </c>
      <c r="S26" s="216">
        <f t="shared" si="9"/>
        <v>0.82352941176470584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4</v>
      </c>
      <c r="E27" s="216">
        <f t="shared" si="2"/>
        <v>0.15384615384615385</v>
      </c>
      <c r="F27" s="215">
        <f t="shared" si="3"/>
        <v>22</v>
      </c>
      <c r="G27" s="216">
        <f t="shared" si="4"/>
        <v>0.84615384615384615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0.15</v>
      </c>
      <c r="N27" s="215">
        <f>SUM(N28+N29+N30)</f>
        <v>17</v>
      </c>
      <c r="O27" s="216">
        <f t="shared" si="8"/>
        <v>0.85</v>
      </c>
      <c r="P27" s="215">
        <f>SUM(P28+P29+P30)</f>
        <v>1</v>
      </c>
      <c r="Q27" s="216">
        <f t="shared" si="0"/>
        <v>0.16666666666666666</v>
      </c>
      <c r="R27" s="215">
        <f>SUM(R28+R29+R30)</f>
        <v>5</v>
      </c>
      <c r="S27" s="216">
        <f t="shared" si="9"/>
        <v>0.83333333333333337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1</v>
      </c>
      <c r="E28" s="216">
        <f t="shared" si="2"/>
        <v>5.5555555555555552E-2</v>
      </c>
      <c r="F28" s="215">
        <f t="shared" si="3"/>
        <v>17</v>
      </c>
      <c r="G28" s="216">
        <f t="shared" si="4"/>
        <v>0.94444444444444442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7.1428571428571425E-2</v>
      </c>
      <c r="N28" s="215">
        <v>13</v>
      </c>
      <c r="O28" s="216">
        <f t="shared" si="8"/>
        <v>0.9285714285714286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3</v>
      </c>
      <c r="E29" s="216">
        <f t="shared" si="2"/>
        <v>0.42857142857142855</v>
      </c>
      <c r="F29" s="215">
        <f t="shared" si="3"/>
        <v>4</v>
      </c>
      <c r="G29" s="216">
        <f t="shared" si="4"/>
        <v>0.5714285714285714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0.4</v>
      </c>
      <c r="N29" s="215">
        <v>3</v>
      </c>
      <c r="O29" s="216">
        <f t="shared" si="8"/>
        <v>0.6</v>
      </c>
      <c r="P29" s="215">
        <v>1</v>
      </c>
      <c r="Q29" s="216">
        <f t="shared" si="0"/>
        <v>0.5</v>
      </c>
      <c r="R29" s="215">
        <v>1</v>
      </c>
      <c r="S29" s="216">
        <f t="shared" si="9"/>
        <v>0.5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2460</v>
      </c>
      <c r="D31" s="222">
        <f t="shared" si="12"/>
        <v>691</v>
      </c>
      <c r="E31" s="223">
        <f t="shared" si="2"/>
        <v>0.28089430894308942</v>
      </c>
      <c r="F31" s="222">
        <f t="shared" si="3"/>
        <v>1769</v>
      </c>
      <c r="G31" s="223">
        <f t="shared" si="4"/>
        <v>0.71910569105691058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596</v>
      </c>
      <c r="M31" s="223">
        <f t="shared" si="7"/>
        <v>0.28286663502610349</v>
      </c>
      <c r="N31" s="222">
        <v>1511</v>
      </c>
      <c r="O31" s="223">
        <f t="shared" si="8"/>
        <v>0.71713336497389657</v>
      </c>
      <c r="P31" s="222">
        <v>95</v>
      </c>
      <c r="Q31" s="223">
        <f t="shared" si="0"/>
        <v>0.26988636363636365</v>
      </c>
      <c r="R31" s="222">
        <v>257</v>
      </c>
      <c r="S31" s="223">
        <f t="shared" si="9"/>
        <v>0.73011363636363635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61" t="s">
        <v>328</v>
      </c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371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41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32"/>
  <sheetViews>
    <sheetView zoomScale="70" zoomScaleNormal="70" workbookViewId="0">
      <selection activeCell="M40" sqref="M40"/>
    </sheetView>
  </sheetViews>
  <sheetFormatPr defaultColWidth="8.88671875" defaultRowHeight="16.2"/>
  <cols>
    <col min="1" max="1" width="8.33203125" style="226" customWidth="1"/>
    <col min="2" max="2" width="28.21875" style="226" customWidth="1"/>
    <col min="3" max="23" width="9.88671875" style="262" customWidth="1"/>
    <col min="24" max="24" width="10.33203125" style="262" customWidth="1"/>
    <col min="25" max="25" width="9.88671875" style="262" customWidth="1"/>
    <col min="26" max="26" width="10.21875" style="262" customWidth="1"/>
    <col min="27" max="16384" width="8.88671875" style="226"/>
  </cols>
  <sheetData>
    <row r="1" spans="1:26" ht="21" customHeight="1">
      <c r="A1" s="242"/>
      <c r="B1" s="362" t="s">
        <v>445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20"/>
      <c r="Y1" s="20"/>
      <c r="Z1" s="20"/>
    </row>
    <row r="2" spans="1:26" ht="21" customHeight="1">
      <c r="B2" s="363" t="s">
        <v>33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226"/>
      <c r="Y2" s="226"/>
      <c r="Z2" s="226"/>
    </row>
    <row r="3" spans="1:26" ht="18" customHeight="1">
      <c r="B3" s="364" t="s">
        <v>764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65" t="s">
        <v>759</v>
      </c>
      <c r="C5" s="357" t="s">
        <v>69</v>
      </c>
      <c r="D5" s="372"/>
      <c r="E5" s="372"/>
      <c r="F5" s="372"/>
      <c r="G5" s="372"/>
      <c r="H5" s="373" t="s">
        <v>41</v>
      </c>
      <c r="I5" s="373"/>
      <c r="J5" s="373"/>
      <c r="K5" s="373"/>
      <c r="L5" s="373" t="s">
        <v>42</v>
      </c>
      <c r="M5" s="373"/>
      <c r="N5" s="373"/>
      <c r="O5" s="373"/>
      <c r="P5" s="373" t="s">
        <v>43</v>
      </c>
      <c r="Q5" s="373"/>
      <c r="R5" s="373"/>
      <c r="S5" s="374"/>
      <c r="T5" s="372" t="s">
        <v>44</v>
      </c>
      <c r="U5" s="372"/>
      <c r="V5" s="372"/>
      <c r="W5" s="372"/>
      <c r="X5" s="226"/>
      <c r="Y5" s="226"/>
      <c r="Z5" s="226"/>
    </row>
    <row r="6" spans="1:26" ht="9" customHeight="1">
      <c r="B6" s="365"/>
      <c r="C6" s="372"/>
      <c r="D6" s="372"/>
      <c r="E6" s="372"/>
      <c r="F6" s="372"/>
      <c r="G6" s="372"/>
      <c r="H6" s="373"/>
      <c r="I6" s="373"/>
      <c r="J6" s="373"/>
      <c r="K6" s="373"/>
      <c r="L6" s="373"/>
      <c r="M6" s="373"/>
      <c r="N6" s="373"/>
      <c r="O6" s="373"/>
      <c r="P6" s="374"/>
      <c r="Q6" s="374"/>
      <c r="R6" s="374"/>
      <c r="S6" s="374"/>
      <c r="T6" s="372"/>
      <c r="U6" s="372"/>
      <c r="V6" s="372"/>
      <c r="W6" s="372"/>
      <c r="X6" s="226"/>
      <c r="Y6" s="226"/>
      <c r="Z6" s="226"/>
    </row>
    <row r="7" spans="1:26" ht="11.25" hidden="1" customHeight="1">
      <c r="B7" s="365"/>
      <c r="C7" s="372"/>
      <c r="D7" s="372"/>
      <c r="E7" s="372"/>
      <c r="F7" s="372"/>
      <c r="G7" s="372"/>
      <c r="H7" s="373"/>
      <c r="I7" s="373"/>
      <c r="J7" s="373"/>
      <c r="K7" s="373"/>
      <c r="L7" s="373"/>
      <c r="M7" s="373"/>
      <c r="N7" s="373"/>
      <c r="O7" s="373"/>
      <c r="P7" s="374"/>
      <c r="Q7" s="374"/>
      <c r="R7" s="374"/>
      <c r="S7" s="374"/>
      <c r="T7" s="372"/>
      <c r="U7" s="372"/>
      <c r="V7" s="372"/>
      <c r="W7" s="372"/>
      <c r="X7" s="226"/>
      <c r="Y7" s="226"/>
      <c r="Z7" s="226"/>
    </row>
    <row r="8" spans="1:26" ht="12" customHeight="1">
      <c r="B8" s="365"/>
      <c r="C8" s="372"/>
      <c r="D8" s="372"/>
      <c r="E8" s="372"/>
      <c r="F8" s="372"/>
      <c r="G8" s="372"/>
      <c r="H8" s="373"/>
      <c r="I8" s="373"/>
      <c r="J8" s="373"/>
      <c r="K8" s="373"/>
      <c r="L8" s="373"/>
      <c r="M8" s="373"/>
      <c r="N8" s="373"/>
      <c r="O8" s="373"/>
      <c r="P8" s="374"/>
      <c r="Q8" s="374"/>
      <c r="R8" s="374"/>
      <c r="S8" s="374"/>
      <c r="T8" s="372"/>
      <c r="U8" s="372"/>
      <c r="V8" s="372"/>
      <c r="W8" s="372"/>
      <c r="X8" s="226"/>
      <c r="Y8" s="226"/>
      <c r="Z8" s="226"/>
    </row>
    <row r="9" spans="1:26" ht="6" customHeight="1">
      <c r="B9" s="365"/>
      <c r="C9" s="372"/>
      <c r="D9" s="372"/>
      <c r="E9" s="372"/>
      <c r="F9" s="372"/>
      <c r="G9" s="372"/>
      <c r="H9" s="373"/>
      <c r="I9" s="373"/>
      <c r="J9" s="373"/>
      <c r="K9" s="373"/>
      <c r="L9" s="373"/>
      <c r="M9" s="373"/>
      <c r="N9" s="373"/>
      <c r="O9" s="373"/>
      <c r="P9" s="374"/>
      <c r="Q9" s="374"/>
      <c r="R9" s="374"/>
      <c r="S9" s="374"/>
      <c r="T9" s="372"/>
      <c r="U9" s="372"/>
      <c r="V9" s="372"/>
      <c r="W9" s="372"/>
      <c r="X9" s="226"/>
      <c r="Y9" s="226"/>
      <c r="Z9" s="226"/>
    </row>
    <row r="10" spans="1:26" ht="23.25" customHeight="1">
      <c r="B10" s="365"/>
      <c r="C10" s="260" t="s">
        <v>749</v>
      </c>
      <c r="D10" s="260" t="s">
        <v>2</v>
      </c>
      <c r="E10" s="261" t="s">
        <v>750</v>
      </c>
      <c r="F10" s="260" t="s">
        <v>3</v>
      </c>
      <c r="G10" s="261" t="s">
        <v>750</v>
      </c>
      <c r="H10" s="260" t="s">
        <v>2</v>
      </c>
      <c r="I10" s="261" t="s">
        <v>750</v>
      </c>
      <c r="J10" s="260" t="s">
        <v>3</v>
      </c>
      <c r="K10" s="261" t="s">
        <v>750</v>
      </c>
      <c r="L10" s="260" t="s">
        <v>2</v>
      </c>
      <c r="M10" s="261" t="s">
        <v>750</v>
      </c>
      <c r="N10" s="260" t="s">
        <v>3</v>
      </c>
      <c r="O10" s="261" t="s">
        <v>750</v>
      </c>
      <c r="P10" s="260" t="s">
        <v>2</v>
      </c>
      <c r="Q10" s="261" t="s">
        <v>750</v>
      </c>
      <c r="R10" s="260" t="s">
        <v>3</v>
      </c>
      <c r="S10" s="261" t="s">
        <v>750</v>
      </c>
      <c r="T10" s="260" t="s">
        <v>2</v>
      </c>
      <c r="U10" s="261" t="s">
        <v>750</v>
      </c>
      <c r="V10" s="260" t="s">
        <v>3</v>
      </c>
      <c r="W10" s="261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9262</v>
      </c>
      <c r="D11" s="211">
        <f>SUM(D12,D22)</f>
        <v>2769</v>
      </c>
      <c r="E11" s="212">
        <f>IF(D11=0,"-",D11/(D11+F11))</f>
        <v>0.29896350680198663</v>
      </c>
      <c r="F11" s="211">
        <f>SUM(F12,F22)</f>
        <v>6493</v>
      </c>
      <c r="G11" s="212">
        <f>IF(F11=0,"-",F11/(F11+D11))</f>
        <v>0.70103649319801342</v>
      </c>
      <c r="H11" s="211">
        <f>SUM(H12,H22)</f>
        <v>169</v>
      </c>
      <c r="I11" s="212">
        <f>IF(H11=0,"-",H11/(H11+J11))</f>
        <v>0.44473684210526315</v>
      </c>
      <c r="J11" s="211">
        <f>SUM(J12,J22)</f>
        <v>211</v>
      </c>
      <c r="K11" s="212">
        <f>IF(J11=0,"-",J11/(J11+H11))</f>
        <v>0.55526315789473679</v>
      </c>
      <c r="L11" s="211">
        <f>SUM(L12,L22)</f>
        <v>2228</v>
      </c>
      <c r="M11" s="212">
        <f>IF(L11=0,"-",L11/(L11+N11))</f>
        <v>0.30039099366320615</v>
      </c>
      <c r="N11" s="211">
        <f>SUM(N12,N22)</f>
        <v>5189</v>
      </c>
      <c r="O11" s="212">
        <f>IF(N11=0,"-",N11/(N11+L11))</f>
        <v>0.6996090063367939</v>
      </c>
      <c r="P11" s="211">
        <f>SUM(P12,P22)</f>
        <v>372</v>
      </c>
      <c r="Q11" s="212">
        <f t="shared" ref="Q11:Q31" si="0">IF(P11=0,"-",P11/(P11+R11))</f>
        <v>0.25409836065573771</v>
      </c>
      <c r="R11" s="211">
        <f>SUM(R12,R22)</f>
        <v>1092</v>
      </c>
      <c r="S11" s="212">
        <f>IF(R11=0,"-",R11/(R11+P11))</f>
        <v>0.74590163934426235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3640</v>
      </c>
      <c r="D12" s="215">
        <f>SUM(H12,L12,P12,T12)</f>
        <v>1102</v>
      </c>
      <c r="E12" s="216">
        <f t="shared" ref="E12:E31" si="2">IF(D12=0,"-",D12/(D12+F12))</f>
        <v>0.30274725274725273</v>
      </c>
      <c r="F12" s="215">
        <f t="shared" ref="F12:F31" si="3">SUM(J12,N12,R12,V12)</f>
        <v>2538</v>
      </c>
      <c r="G12" s="216">
        <f t="shared" ref="G12:G31" si="4">IF(F12=0,"-",F12/(F12+D12))</f>
        <v>0.69725274725274722</v>
      </c>
      <c r="H12" s="215">
        <f>SUM(H13+H17+H21)</f>
        <v>132</v>
      </c>
      <c r="I12" s="216">
        <f t="shared" ref="I12:I31" si="5">IF(H12=0,"-",H12/(H12+J12))</f>
        <v>0.43137254901960786</v>
      </c>
      <c r="J12" s="215">
        <f>SUM(J13+J17+J21)</f>
        <v>174</v>
      </c>
      <c r="K12" s="216">
        <f t="shared" ref="K12:K31" si="6">IF(J12=0,"-",J12/(J12+H12))</f>
        <v>0.56862745098039214</v>
      </c>
      <c r="L12" s="215">
        <f>SUM(L13+L17+L21)</f>
        <v>794</v>
      </c>
      <c r="M12" s="216">
        <f t="shared" ref="M12:M31" si="7">IF(L12=0,"-",L12/(L12+N12))</f>
        <v>0.28633249188604398</v>
      </c>
      <c r="N12" s="215">
        <f>SUM(N13+N17+N21)</f>
        <v>1979</v>
      </c>
      <c r="O12" s="216">
        <f t="shared" ref="O12:O31" si="8">IF(N12=0,"-",N12/(N12+L12))</f>
        <v>0.71366750811395596</v>
      </c>
      <c r="P12" s="215">
        <f>SUM(P13+P17+P21)</f>
        <v>176</v>
      </c>
      <c r="Q12" s="216">
        <f t="shared" si="0"/>
        <v>0.31428571428571428</v>
      </c>
      <c r="R12" s="215">
        <f>SUM(R13+R17+R21)</f>
        <v>384</v>
      </c>
      <c r="S12" s="216">
        <f t="shared" ref="S12:S31" si="9">IF(R12=0,"-",R12/(R12+P12))</f>
        <v>0.68571428571428572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2137</v>
      </c>
      <c r="D13" s="215">
        <f>SUM(H13,L13,P13,T13)</f>
        <v>583</v>
      </c>
      <c r="E13" s="216">
        <f t="shared" si="2"/>
        <v>0.27281235376696306</v>
      </c>
      <c r="F13" s="215">
        <f t="shared" si="3"/>
        <v>1554</v>
      </c>
      <c r="G13" s="216">
        <f t="shared" si="4"/>
        <v>0.727187646233037</v>
      </c>
      <c r="H13" s="215">
        <f>SUM(H14+H15+H16)</f>
        <v>53</v>
      </c>
      <c r="I13" s="216">
        <f t="shared" si="5"/>
        <v>0.38970588235294118</v>
      </c>
      <c r="J13" s="215">
        <f>SUM(J14+J15+J16)</f>
        <v>83</v>
      </c>
      <c r="K13" s="216">
        <f t="shared" si="6"/>
        <v>0.61029411764705888</v>
      </c>
      <c r="L13" s="215">
        <f>SUM(L14+L15+L16)</f>
        <v>470</v>
      </c>
      <c r="M13" s="216">
        <f t="shared" si="7"/>
        <v>0.26523702031602708</v>
      </c>
      <c r="N13" s="215">
        <f>SUM(N14+N15+N16)</f>
        <v>1302</v>
      </c>
      <c r="O13" s="216">
        <f t="shared" si="8"/>
        <v>0.73476297968397286</v>
      </c>
      <c r="P13" s="215">
        <f>SUM(P14+P15+P16)</f>
        <v>60</v>
      </c>
      <c r="Q13" s="216">
        <f t="shared" si="0"/>
        <v>0.26315789473684209</v>
      </c>
      <c r="R13" s="215">
        <f>SUM(R14+R15+R16)</f>
        <v>168</v>
      </c>
      <c r="S13" s="216">
        <f t="shared" si="9"/>
        <v>0.73684210526315785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1758</v>
      </c>
      <c r="D14" s="215">
        <f t="shared" ref="D14:D31" si="12">SUM(H14,L14,P14,T14)</f>
        <v>401</v>
      </c>
      <c r="E14" s="216">
        <f t="shared" si="2"/>
        <v>0.22810011376564276</v>
      </c>
      <c r="F14" s="215">
        <f t="shared" si="3"/>
        <v>1357</v>
      </c>
      <c r="G14" s="216">
        <f t="shared" si="4"/>
        <v>0.77189988623435724</v>
      </c>
      <c r="H14" s="215">
        <v>45</v>
      </c>
      <c r="I14" s="216">
        <f t="shared" si="5"/>
        <v>0.36</v>
      </c>
      <c r="J14" s="215">
        <v>80</v>
      </c>
      <c r="K14" s="216">
        <f t="shared" si="6"/>
        <v>0.64</v>
      </c>
      <c r="L14" s="215">
        <v>306</v>
      </c>
      <c r="M14" s="216">
        <f t="shared" si="7"/>
        <v>0.21338912133891214</v>
      </c>
      <c r="N14" s="215">
        <v>1128</v>
      </c>
      <c r="O14" s="216">
        <f t="shared" si="8"/>
        <v>0.78661087866108792</v>
      </c>
      <c r="P14" s="215">
        <v>50</v>
      </c>
      <c r="Q14" s="216">
        <f t="shared" si="0"/>
        <v>0.25252525252525254</v>
      </c>
      <c r="R14" s="215">
        <v>148</v>
      </c>
      <c r="S14" s="216">
        <f t="shared" si="9"/>
        <v>0.74747474747474751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159</v>
      </c>
      <c r="D15" s="215">
        <f t="shared" si="12"/>
        <v>58</v>
      </c>
      <c r="E15" s="216">
        <f t="shared" si="2"/>
        <v>0.36477987421383645</v>
      </c>
      <c r="F15" s="215">
        <f t="shared" si="3"/>
        <v>101</v>
      </c>
      <c r="G15" s="216">
        <f t="shared" si="4"/>
        <v>0.63522012578616349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47</v>
      </c>
      <c r="M15" s="216">
        <f t="shared" si="7"/>
        <v>0.35074626865671643</v>
      </c>
      <c r="N15" s="215">
        <v>87</v>
      </c>
      <c r="O15" s="216">
        <f t="shared" si="8"/>
        <v>0.64925373134328357</v>
      </c>
      <c r="P15" s="215">
        <v>8</v>
      </c>
      <c r="Q15" s="216">
        <f t="shared" si="0"/>
        <v>0.4</v>
      </c>
      <c r="R15" s="215">
        <v>12</v>
      </c>
      <c r="S15" s="216">
        <f t="shared" si="9"/>
        <v>0.6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220</v>
      </c>
      <c r="D16" s="215">
        <f t="shared" si="12"/>
        <v>124</v>
      </c>
      <c r="E16" s="216">
        <f t="shared" si="2"/>
        <v>0.5636363636363636</v>
      </c>
      <c r="F16" s="215">
        <f t="shared" si="3"/>
        <v>96</v>
      </c>
      <c r="G16" s="216">
        <f t="shared" si="4"/>
        <v>0.43636363636363634</v>
      </c>
      <c r="H16" s="215">
        <v>5</v>
      </c>
      <c r="I16" s="216">
        <f t="shared" si="5"/>
        <v>0.83333333333333337</v>
      </c>
      <c r="J16" s="215">
        <v>1</v>
      </c>
      <c r="K16" s="216">
        <f t="shared" si="6"/>
        <v>0.16666666666666666</v>
      </c>
      <c r="L16" s="215">
        <v>117</v>
      </c>
      <c r="M16" s="216">
        <f t="shared" si="7"/>
        <v>0.57352941176470584</v>
      </c>
      <c r="N16" s="215">
        <v>87</v>
      </c>
      <c r="O16" s="216">
        <f t="shared" si="8"/>
        <v>0.4264705882352941</v>
      </c>
      <c r="P16" s="215">
        <v>2</v>
      </c>
      <c r="Q16" s="216">
        <f t="shared" si="0"/>
        <v>0.2</v>
      </c>
      <c r="R16" s="215">
        <v>8</v>
      </c>
      <c r="S16" s="216">
        <f t="shared" si="9"/>
        <v>0.8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882</v>
      </c>
      <c r="D17" s="215">
        <f t="shared" si="12"/>
        <v>362</v>
      </c>
      <c r="E17" s="216">
        <f t="shared" si="2"/>
        <v>0.41043083900226757</v>
      </c>
      <c r="F17" s="215">
        <f t="shared" si="3"/>
        <v>520</v>
      </c>
      <c r="G17" s="216">
        <f t="shared" si="4"/>
        <v>0.58956916099773238</v>
      </c>
      <c r="H17" s="215">
        <f>SUM(H18+H19+H20)</f>
        <v>61</v>
      </c>
      <c r="I17" s="216">
        <f t="shared" si="5"/>
        <v>0.5</v>
      </c>
      <c r="J17" s="215">
        <f>SUM(J18+J19+J20)</f>
        <v>61</v>
      </c>
      <c r="K17" s="216">
        <f t="shared" si="6"/>
        <v>0.5</v>
      </c>
      <c r="L17" s="215">
        <f>SUM(L18+L19+L20)</f>
        <v>195</v>
      </c>
      <c r="M17" s="216">
        <f t="shared" si="7"/>
        <v>0.40372670807453415</v>
      </c>
      <c r="N17" s="215">
        <f>SUM(N18+N19+N20)</f>
        <v>288</v>
      </c>
      <c r="O17" s="216">
        <f t="shared" si="8"/>
        <v>0.59627329192546585</v>
      </c>
      <c r="P17" s="215">
        <f>SUM(P18+P19+P20)</f>
        <v>106</v>
      </c>
      <c r="Q17" s="216">
        <f t="shared" si="0"/>
        <v>0.38267148014440433</v>
      </c>
      <c r="R17" s="215">
        <f>SUM(R18+R19+R20)</f>
        <v>171</v>
      </c>
      <c r="S17" s="216">
        <f t="shared" si="9"/>
        <v>0.61732851985559567</v>
      </c>
      <c r="T17" s="215">
        <f>SUM(T18+T19+T20)</f>
        <v>0</v>
      </c>
      <c r="U17" s="216" t="str">
        <f t="shared" si="10"/>
        <v>-</v>
      </c>
      <c r="V17" s="215">
        <v>0</v>
      </c>
      <c r="W17" s="215">
        <v>0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633</v>
      </c>
      <c r="D18" s="215">
        <f t="shared" si="12"/>
        <v>257</v>
      </c>
      <c r="E18" s="216">
        <f t="shared" si="2"/>
        <v>0.40600315955766192</v>
      </c>
      <c r="F18" s="215">
        <f t="shared" si="3"/>
        <v>376</v>
      </c>
      <c r="G18" s="216">
        <f t="shared" si="4"/>
        <v>0.59399684044233803</v>
      </c>
      <c r="H18" s="215">
        <v>50</v>
      </c>
      <c r="I18" s="216">
        <f t="shared" si="5"/>
        <v>0.4854368932038835</v>
      </c>
      <c r="J18" s="215">
        <v>53</v>
      </c>
      <c r="K18" s="216">
        <f t="shared" si="6"/>
        <v>0.5145631067961165</v>
      </c>
      <c r="L18" s="215">
        <v>145</v>
      </c>
      <c r="M18" s="216">
        <f t="shared" si="7"/>
        <v>0.42397660818713451</v>
      </c>
      <c r="N18" s="215">
        <v>197</v>
      </c>
      <c r="O18" s="216">
        <f t="shared" si="8"/>
        <v>0.57602339181286555</v>
      </c>
      <c r="P18" s="215">
        <v>62</v>
      </c>
      <c r="Q18" s="216">
        <f t="shared" si="0"/>
        <v>0.32978723404255317</v>
      </c>
      <c r="R18" s="215">
        <v>126</v>
      </c>
      <c r="S18" s="216">
        <f t="shared" si="9"/>
        <v>0.67021276595744683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171</v>
      </c>
      <c r="D19" s="215">
        <f t="shared" si="12"/>
        <v>83</v>
      </c>
      <c r="E19" s="216">
        <f t="shared" si="2"/>
        <v>0.4853801169590643</v>
      </c>
      <c r="F19" s="215">
        <f t="shared" si="3"/>
        <v>88</v>
      </c>
      <c r="G19" s="216">
        <f t="shared" si="4"/>
        <v>0.51461988304093564</v>
      </c>
      <c r="H19" s="215">
        <v>10</v>
      </c>
      <c r="I19" s="216">
        <f t="shared" si="5"/>
        <v>0.625</v>
      </c>
      <c r="J19" s="215">
        <v>6</v>
      </c>
      <c r="K19" s="216">
        <f t="shared" si="6"/>
        <v>0.375</v>
      </c>
      <c r="L19" s="215">
        <v>31</v>
      </c>
      <c r="M19" s="216">
        <f t="shared" si="7"/>
        <v>0.42465753424657532</v>
      </c>
      <c r="N19" s="215">
        <v>42</v>
      </c>
      <c r="O19" s="216">
        <f t="shared" si="8"/>
        <v>0.57534246575342463</v>
      </c>
      <c r="P19" s="215">
        <v>42</v>
      </c>
      <c r="Q19" s="216">
        <f t="shared" si="0"/>
        <v>0.51219512195121952</v>
      </c>
      <c r="R19" s="215">
        <v>40</v>
      </c>
      <c r="S19" s="216">
        <f t="shared" si="9"/>
        <v>0.48780487804878048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78</v>
      </c>
      <c r="D20" s="215">
        <f t="shared" si="12"/>
        <v>22</v>
      </c>
      <c r="E20" s="216">
        <f t="shared" si="2"/>
        <v>0.28205128205128205</v>
      </c>
      <c r="F20" s="215">
        <f t="shared" si="3"/>
        <v>56</v>
      </c>
      <c r="G20" s="216">
        <f t="shared" si="4"/>
        <v>0.71794871794871795</v>
      </c>
      <c r="H20" s="215">
        <v>1</v>
      </c>
      <c r="I20" s="216">
        <f t="shared" si="5"/>
        <v>0.33333333333333331</v>
      </c>
      <c r="J20" s="215">
        <v>2</v>
      </c>
      <c r="K20" s="216">
        <f t="shared" si="6"/>
        <v>0.66666666666666663</v>
      </c>
      <c r="L20" s="215">
        <v>19</v>
      </c>
      <c r="M20" s="216">
        <f t="shared" si="7"/>
        <v>0.27941176470588236</v>
      </c>
      <c r="N20" s="215">
        <v>49</v>
      </c>
      <c r="O20" s="216">
        <f t="shared" si="8"/>
        <v>0.72058823529411764</v>
      </c>
      <c r="P20" s="215">
        <v>2</v>
      </c>
      <c r="Q20" s="216">
        <f t="shared" si="0"/>
        <v>0.2857142857142857</v>
      </c>
      <c r="R20" s="215">
        <v>5</v>
      </c>
      <c r="S20" s="216">
        <f t="shared" si="9"/>
        <v>0.7142857142857143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621</v>
      </c>
      <c r="D21" s="215">
        <f t="shared" si="12"/>
        <v>157</v>
      </c>
      <c r="E21" s="216">
        <f t="shared" si="2"/>
        <v>0.25281803542673109</v>
      </c>
      <c r="F21" s="215">
        <f t="shared" si="3"/>
        <v>464</v>
      </c>
      <c r="G21" s="216">
        <f t="shared" si="4"/>
        <v>0.74718196457326891</v>
      </c>
      <c r="H21" s="215">
        <v>18</v>
      </c>
      <c r="I21" s="216">
        <f t="shared" si="5"/>
        <v>0.375</v>
      </c>
      <c r="J21" s="215">
        <v>30</v>
      </c>
      <c r="K21" s="216">
        <f t="shared" si="6"/>
        <v>0.625</v>
      </c>
      <c r="L21" s="215">
        <v>129</v>
      </c>
      <c r="M21" s="216">
        <f t="shared" si="7"/>
        <v>0.24903474903474904</v>
      </c>
      <c r="N21" s="215">
        <v>389</v>
      </c>
      <c r="O21" s="216">
        <f t="shared" si="8"/>
        <v>0.75096525096525102</v>
      </c>
      <c r="P21" s="215">
        <v>10</v>
      </c>
      <c r="Q21" s="216">
        <f t="shared" si="0"/>
        <v>0.18181818181818182</v>
      </c>
      <c r="R21" s="215">
        <v>45</v>
      </c>
      <c r="S21" s="216">
        <f t="shared" si="9"/>
        <v>0.81818181818181823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5622</v>
      </c>
      <c r="D22" s="215">
        <f t="shared" si="12"/>
        <v>1667</v>
      </c>
      <c r="E22" s="216">
        <f t="shared" si="2"/>
        <v>0.29651369619352541</v>
      </c>
      <c r="F22" s="215">
        <f t="shared" si="3"/>
        <v>3955</v>
      </c>
      <c r="G22" s="216">
        <f t="shared" si="4"/>
        <v>0.70348630380647459</v>
      </c>
      <c r="H22" s="215">
        <f>SUM(H23+H27+H31)</f>
        <v>37</v>
      </c>
      <c r="I22" s="216">
        <f t="shared" si="5"/>
        <v>0.5</v>
      </c>
      <c r="J22" s="215">
        <f>SUM(J23+J27+J31)</f>
        <v>37</v>
      </c>
      <c r="K22" s="216">
        <f t="shared" si="6"/>
        <v>0.5</v>
      </c>
      <c r="L22" s="215">
        <f>SUM(L23+L27+L31)</f>
        <v>1434</v>
      </c>
      <c r="M22" s="216">
        <f t="shared" si="7"/>
        <v>0.30878552971576229</v>
      </c>
      <c r="N22" s="215">
        <f>SUM(N23+N27+N31)</f>
        <v>3210</v>
      </c>
      <c r="O22" s="216">
        <f t="shared" si="8"/>
        <v>0.69121447028423777</v>
      </c>
      <c r="P22" s="215">
        <f>SUM(P23+P27+P31)</f>
        <v>196</v>
      </c>
      <c r="Q22" s="216">
        <f t="shared" si="0"/>
        <v>0.2168141592920354</v>
      </c>
      <c r="R22" s="215">
        <f>SUM(R23+R27+R31)</f>
        <v>708</v>
      </c>
      <c r="S22" s="216">
        <f t="shared" si="9"/>
        <v>0.7831858407079646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3134</v>
      </c>
      <c r="D23" s="215">
        <f t="shared" si="12"/>
        <v>975</v>
      </c>
      <c r="E23" s="216">
        <f t="shared" si="2"/>
        <v>0.31110402042118696</v>
      </c>
      <c r="F23" s="215">
        <f t="shared" si="3"/>
        <v>2159</v>
      </c>
      <c r="G23" s="216">
        <f t="shared" si="4"/>
        <v>0.68889597957881299</v>
      </c>
      <c r="H23" s="215">
        <f>SUM(H24+H25+H26)</f>
        <v>37</v>
      </c>
      <c r="I23" s="216">
        <f t="shared" si="5"/>
        <v>0.50684931506849318</v>
      </c>
      <c r="J23" s="215">
        <f>SUM(J24+J25+J26)</f>
        <v>36</v>
      </c>
      <c r="K23" s="216">
        <f t="shared" si="6"/>
        <v>0.49315068493150682</v>
      </c>
      <c r="L23" s="215">
        <f>SUM(L24+L25+L26)</f>
        <v>837</v>
      </c>
      <c r="M23" s="216">
        <f t="shared" si="7"/>
        <v>0.33187946074544011</v>
      </c>
      <c r="N23" s="215">
        <f>SUM(N24+N25+N26)</f>
        <v>1685</v>
      </c>
      <c r="O23" s="216">
        <f t="shared" si="8"/>
        <v>0.66812053925455983</v>
      </c>
      <c r="P23" s="215">
        <f>SUM(P24+P25+P26)</f>
        <v>101</v>
      </c>
      <c r="Q23" s="216">
        <f t="shared" si="0"/>
        <v>0.18738404452690166</v>
      </c>
      <c r="R23" s="215">
        <f>SUM(R24+R25+R26)</f>
        <v>438</v>
      </c>
      <c r="S23" s="216">
        <f t="shared" si="9"/>
        <v>0.81261595547309828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2593</v>
      </c>
      <c r="D24" s="215">
        <f t="shared" si="12"/>
        <v>681</v>
      </c>
      <c r="E24" s="216">
        <f t="shared" si="2"/>
        <v>0.26263015811801005</v>
      </c>
      <c r="F24" s="215">
        <f t="shared" si="3"/>
        <v>1912</v>
      </c>
      <c r="G24" s="216">
        <f t="shared" si="4"/>
        <v>0.73736984188198995</v>
      </c>
      <c r="H24" s="215">
        <v>37</v>
      </c>
      <c r="I24" s="216">
        <f t="shared" si="5"/>
        <v>0.50684931506849318</v>
      </c>
      <c r="J24" s="215">
        <v>36</v>
      </c>
      <c r="K24" s="216">
        <f t="shared" si="6"/>
        <v>0.49315068493150682</v>
      </c>
      <c r="L24" s="215">
        <v>558</v>
      </c>
      <c r="M24" s="216">
        <f t="shared" si="7"/>
        <v>0.27352941176470591</v>
      </c>
      <c r="N24" s="215">
        <v>1482</v>
      </c>
      <c r="O24" s="216">
        <f t="shared" si="8"/>
        <v>0.72647058823529409</v>
      </c>
      <c r="P24" s="215">
        <v>86</v>
      </c>
      <c r="Q24" s="216">
        <f t="shared" si="0"/>
        <v>0.17916666666666667</v>
      </c>
      <c r="R24" s="215">
        <v>394</v>
      </c>
      <c r="S24" s="216">
        <f t="shared" si="9"/>
        <v>0.8208333333333333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11</v>
      </c>
      <c r="E25" s="216">
        <f t="shared" si="2"/>
        <v>0.26829268292682928</v>
      </c>
      <c r="F25" s="215">
        <f t="shared" si="3"/>
        <v>30</v>
      </c>
      <c r="G25" s="216">
        <f t="shared" si="4"/>
        <v>0.73170731707317072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6</v>
      </c>
      <c r="M25" s="216">
        <f t="shared" si="7"/>
        <v>0.18181818181818182</v>
      </c>
      <c r="N25" s="215">
        <v>27</v>
      </c>
      <c r="O25" s="216">
        <f t="shared" si="8"/>
        <v>0.81818181818181823</v>
      </c>
      <c r="P25" s="215">
        <v>5</v>
      </c>
      <c r="Q25" s="216">
        <f t="shared" si="0"/>
        <v>0.625</v>
      </c>
      <c r="R25" s="215">
        <v>3</v>
      </c>
      <c r="S25" s="216">
        <f t="shared" si="9"/>
        <v>0.375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500</v>
      </c>
      <c r="D26" s="215">
        <f t="shared" si="12"/>
        <v>283</v>
      </c>
      <c r="E26" s="216">
        <f t="shared" si="2"/>
        <v>0.56599999999999995</v>
      </c>
      <c r="F26" s="215">
        <f t="shared" si="3"/>
        <v>217</v>
      </c>
      <c r="G26" s="216">
        <f t="shared" si="4"/>
        <v>0.434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273</v>
      </c>
      <c r="M26" s="216">
        <f t="shared" si="7"/>
        <v>0.60801781737193761</v>
      </c>
      <c r="N26" s="215">
        <v>176</v>
      </c>
      <c r="O26" s="216">
        <f t="shared" si="8"/>
        <v>0.39198218262806234</v>
      </c>
      <c r="P26" s="215">
        <v>10</v>
      </c>
      <c r="Q26" s="216">
        <f t="shared" si="0"/>
        <v>0.19607843137254902</v>
      </c>
      <c r="R26" s="215">
        <v>41</v>
      </c>
      <c r="S26" s="216">
        <f t="shared" si="9"/>
        <v>0.80392156862745101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3</v>
      </c>
      <c r="E27" s="216">
        <f t="shared" si="2"/>
        <v>0.11538461538461539</v>
      </c>
      <c r="F27" s="215">
        <f t="shared" si="3"/>
        <v>23</v>
      </c>
      <c r="G27" s="216">
        <f t="shared" si="4"/>
        <v>0.88461538461538458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0.15789473684210525</v>
      </c>
      <c r="N27" s="215">
        <f>SUM(N28+N29+N30)</f>
        <v>16</v>
      </c>
      <c r="O27" s="216">
        <f t="shared" si="8"/>
        <v>0.84210526315789469</v>
      </c>
      <c r="P27" s="215">
        <f>SUM(P28+P29+P30)</f>
        <v>0</v>
      </c>
      <c r="Q27" s="216" t="str">
        <f t="shared" si="0"/>
        <v>-</v>
      </c>
      <c r="R27" s="215">
        <f>SUM(R28+R29+R30)</f>
        <v>7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1</v>
      </c>
      <c r="E28" s="216">
        <f t="shared" si="2"/>
        <v>5.5555555555555552E-2</v>
      </c>
      <c r="F28" s="215">
        <f t="shared" si="3"/>
        <v>17</v>
      </c>
      <c r="G28" s="216">
        <f t="shared" si="4"/>
        <v>0.94444444444444442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7.1428571428571425E-2</v>
      </c>
      <c r="N28" s="215">
        <v>13</v>
      </c>
      <c r="O28" s="216">
        <f t="shared" si="8"/>
        <v>0.9285714285714286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2</v>
      </c>
      <c r="E29" s="216">
        <f t="shared" si="2"/>
        <v>0.2857142857142857</v>
      </c>
      <c r="F29" s="215">
        <f t="shared" si="3"/>
        <v>5</v>
      </c>
      <c r="G29" s="216">
        <f t="shared" si="4"/>
        <v>0.7142857142857143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0.5</v>
      </c>
      <c r="N29" s="215">
        <v>2</v>
      </c>
      <c r="O29" s="216">
        <f t="shared" si="8"/>
        <v>0.5</v>
      </c>
      <c r="P29" s="215">
        <v>0</v>
      </c>
      <c r="Q29" s="216" t="str">
        <f t="shared" si="0"/>
        <v>-</v>
      </c>
      <c r="R29" s="215">
        <v>3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2462</v>
      </c>
      <c r="D31" s="222">
        <f t="shared" si="12"/>
        <v>689</v>
      </c>
      <c r="E31" s="223">
        <f t="shared" si="2"/>
        <v>0.27985377741673434</v>
      </c>
      <c r="F31" s="222">
        <f t="shared" si="3"/>
        <v>1773</v>
      </c>
      <c r="G31" s="223">
        <f t="shared" si="4"/>
        <v>0.72014622258326566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594</v>
      </c>
      <c r="M31" s="223">
        <f t="shared" si="7"/>
        <v>0.28245363766048504</v>
      </c>
      <c r="N31" s="222">
        <v>1509</v>
      </c>
      <c r="O31" s="223">
        <f t="shared" si="8"/>
        <v>0.71754636233951496</v>
      </c>
      <c r="P31" s="222">
        <v>95</v>
      </c>
      <c r="Q31" s="223">
        <f t="shared" si="0"/>
        <v>0.26536312849162014</v>
      </c>
      <c r="R31" s="222">
        <v>263</v>
      </c>
      <c r="S31" s="223">
        <f t="shared" si="9"/>
        <v>0.73463687150837986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61" t="s">
        <v>328</v>
      </c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371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40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32"/>
  <sheetViews>
    <sheetView zoomScale="55" zoomScaleNormal="55" workbookViewId="0">
      <selection activeCell="B32" sqref="B32:V32"/>
    </sheetView>
  </sheetViews>
  <sheetFormatPr defaultColWidth="8.88671875" defaultRowHeight="16.2"/>
  <cols>
    <col min="1" max="1" width="8.33203125" style="226" customWidth="1"/>
    <col min="2" max="2" width="28.21875" style="226" customWidth="1"/>
    <col min="3" max="23" width="9.88671875" style="259" customWidth="1"/>
    <col min="24" max="24" width="10.33203125" style="259" customWidth="1"/>
    <col min="25" max="25" width="9.88671875" style="259" customWidth="1"/>
    <col min="26" max="26" width="10.21875" style="259" customWidth="1"/>
    <col min="27" max="16384" width="8.88671875" style="226"/>
  </cols>
  <sheetData>
    <row r="1" spans="1:26" ht="21" customHeight="1">
      <c r="A1" s="242"/>
      <c r="B1" s="362" t="s">
        <v>445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20"/>
      <c r="Y1" s="20"/>
      <c r="Z1" s="20"/>
    </row>
    <row r="2" spans="1:26" ht="21" customHeight="1">
      <c r="B2" s="363" t="s">
        <v>33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226"/>
      <c r="Y2" s="226"/>
      <c r="Z2" s="226"/>
    </row>
    <row r="3" spans="1:26" ht="18" customHeight="1">
      <c r="B3" s="364" t="s">
        <v>763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65" t="s">
        <v>759</v>
      </c>
      <c r="C5" s="357" t="s">
        <v>69</v>
      </c>
      <c r="D5" s="372"/>
      <c r="E5" s="372"/>
      <c r="F5" s="372"/>
      <c r="G5" s="372"/>
      <c r="H5" s="373" t="s">
        <v>41</v>
      </c>
      <c r="I5" s="373"/>
      <c r="J5" s="373"/>
      <c r="K5" s="373"/>
      <c r="L5" s="373" t="s">
        <v>42</v>
      </c>
      <c r="M5" s="373"/>
      <c r="N5" s="373"/>
      <c r="O5" s="373"/>
      <c r="P5" s="373" t="s">
        <v>43</v>
      </c>
      <c r="Q5" s="373"/>
      <c r="R5" s="373"/>
      <c r="S5" s="374"/>
      <c r="T5" s="372" t="s">
        <v>44</v>
      </c>
      <c r="U5" s="372"/>
      <c r="V5" s="372"/>
      <c r="W5" s="372"/>
      <c r="X5" s="226"/>
      <c r="Y5" s="226"/>
      <c r="Z5" s="226"/>
    </row>
    <row r="6" spans="1:26" ht="9" customHeight="1">
      <c r="B6" s="365"/>
      <c r="C6" s="372"/>
      <c r="D6" s="372"/>
      <c r="E6" s="372"/>
      <c r="F6" s="372"/>
      <c r="G6" s="372"/>
      <c r="H6" s="373"/>
      <c r="I6" s="373"/>
      <c r="J6" s="373"/>
      <c r="K6" s="373"/>
      <c r="L6" s="373"/>
      <c r="M6" s="373"/>
      <c r="N6" s="373"/>
      <c r="O6" s="373"/>
      <c r="P6" s="374"/>
      <c r="Q6" s="374"/>
      <c r="R6" s="374"/>
      <c r="S6" s="374"/>
      <c r="T6" s="372"/>
      <c r="U6" s="372"/>
      <c r="V6" s="372"/>
      <c r="W6" s="372"/>
      <c r="X6" s="226"/>
      <c r="Y6" s="226"/>
      <c r="Z6" s="226"/>
    </row>
    <row r="7" spans="1:26" ht="11.25" hidden="1" customHeight="1">
      <c r="B7" s="365"/>
      <c r="C7" s="372"/>
      <c r="D7" s="372"/>
      <c r="E7" s="372"/>
      <c r="F7" s="372"/>
      <c r="G7" s="372"/>
      <c r="H7" s="373"/>
      <c r="I7" s="373"/>
      <c r="J7" s="373"/>
      <c r="K7" s="373"/>
      <c r="L7" s="373"/>
      <c r="M7" s="373"/>
      <c r="N7" s="373"/>
      <c r="O7" s="373"/>
      <c r="P7" s="374"/>
      <c r="Q7" s="374"/>
      <c r="R7" s="374"/>
      <c r="S7" s="374"/>
      <c r="T7" s="372"/>
      <c r="U7" s="372"/>
      <c r="V7" s="372"/>
      <c r="W7" s="372"/>
      <c r="X7" s="226"/>
      <c r="Y7" s="226"/>
      <c r="Z7" s="226"/>
    </row>
    <row r="8" spans="1:26" ht="12" customHeight="1">
      <c r="B8" s="365"/>
      <c r="C8" s="372"/>
      <c r="D8" s="372"/>
      <c r="E8" s="372"/>
      <c r="F8" s="372"/>
      <c r="G8" s="372"/>
      <c r="H8" s="373"/>
      <c r="I8" s="373"/>
      <c r="J8" s="373"/>
      <c r="K8" s="373"/>
      <c r="L8" s="373"/>
      <c r="M8" s="373"/>
      <c r="N8" s="373"/>
      <c r="O8" s="373"/>
      <c r="P8" s="374"/>
      <c r="Q8" s="374"/>
      <c r="R8" s="374"/>
      <c r="S8" s="374"/>
      <c r="T8" s="372"/>
      <c r="U8" s="372"/>
      <c r="V8" s="372"/>
      <c r="W8" s="372"/>
      <c r="X8" s="226"/>
      <c r="Y8" s="226"/>
      <c r="Z8" s="226"/>
    </row>
    <row r="9" spans="1:26" ht="6" customHeight="1">
      <c r="B9" s="365"/>
      <c r="C9" s="372"/>
      <c r="D9" s="372"/>
      <c r="E9" s="372"/>
      <c r="F9" s="372"/>
      <c r="G9" s="372"/>
      <c r="H9" s="373"/>
      <c r="I9" s="373"/>
      <c r="J9" s="373"/>
      <c r="K9" s="373"/>
      <c r="L9" s="373"/>
      <c r="M9" s="373"/>
      <c r="N9" s="373"/>
      <c r="O9" s="373"/>
      <c r="P9" s="374"/>
      <c r="Q9" s="374"/>
      <c r="R9" s="374"/>
      <c r="S9" s="374"/>
      <c r="T9" s="372"/>
      <c r="U9" s="372"/>
      <c r="V9" s="372"/>
      <c r="W9" s="372"/>
      <c r="X9" s="226"/>
      <c r="Y9" s="226"/>
      <c r="Z9" s="226"/>
    </row>
    <row r="10" spans="1:26" ht="23.25" customHeight="1">
      <c r="B10" s="365"/>
      <c r="C10" s="257" t="s">
        <v>749</v>
      </c>
      <c r="D10" s="257" t="s">
        <v>2</v>
      </c>
      <c r="E10" s="258" t="s">
        <v>750</v>
      </c>
      <c r="F10" s="257" t="s">
        <v>3</v>
      </c>
      <c r="G10" s="258" t="s">
        <v>750</v>
      </c>
      <c r="H10" s="257" t="s">
        <v>2</v>
      </c>
      <c r="I10" s="258" t="s">
        <v>750</v>
      </c>
      <c r="J10" s="257" t="s">
        <v>3</v>
      </c>
      <c r="K10" s="258" t="s">
        <v>750</v>
      </c>
      <c r="L10" s="257" t="s">
        <v>2</v>
      </c>
      <c r="M10" s="258" t="s">
        <v>750</v>
      </c>
      <c r="N10" s="257" t="s">
        <v>3</v>
      </c>
      <c r="O10" s="258" t="s">
        <v>750</v>
      </c>
      <c r="P10" s="257" t="s">
        <v>2</v>
      </c>
      <c r="Q10" s="258" t="s">
        <v>750</v>
      </c>
      <c r="R10" s="257" t="s">
        <v>3</v>
      </c>
      <c r="S10" s="258" t="s">
        <v>750</v>
      </c>
      <c r="T10" s="257" t="s">
        <v>2</v>
      </c>
      <c r="U10" s="258" t="s">
        <v>750</v>
      </c>
      <c r="V10" s="257" t="s">
        <v>3</v>
      </c>
      <c r="W10" s="258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9222</v>
      </c>
      <c r="D11" s="211">
        <f>SUM(D12,D22)</f>
        <v>2755</v>
      </c>
      <c r="E11" s="212">
        <f>IF(D11=0,"-",D11/(D11+F11))</f>
        <v>0.29874213836477986</v>
      </c>
      <c r="F11" s="211">
        <f>SUM(F12,F22)</f>
        <v>6467</v>
      </c>
      <c r="G11" s="212">
        <f>IF(F11=0,"-",F11/(F11+D11))</f>
        <v>0.70125786163522008</v>
      </c>
      <c r="H11" s="211">
        <f>SUM(H12,H22)</f>
        <v>166</v>
      </c>
      <c r="I11" s="212">
        <f>IF(H11=0,"-",H11/(H11+J11))</f>
        <v>0.43915343915343913</v>
      </c>
      <c r="J11" s="211">
        <f>SUM(J12,J22)</f>
        <v>212</v>
      </c>
      <c r="K11" s="212">
        <f>IF(J11=0,"-",J11/(J11+H11))</f>
        <v>0.56084656084656082</v>
      </c>
      <c r="L11" s="211">
        <f>SUM(L12,L22)</f>
        <v>2217</v>
      </c>
      <c r="M11" s="212">
        <f>IF(L11=0,"-",L11/(L11+N11))</f>
        <v>0.29959459459459459</v>
      </c>
      <c r="N11" s="211">
        <f>SUM(N12,N22)</f>
        <v>5183</v>
      </c>
      <c r="O11" s="212">
        <f>IF(N11=0,"-",N11/(N11+L11))</f>
        <v>0.70040540540540541</v>
      </c>
      <c r="P11" s="211">
        <f>SUM(P12,P22)</f>
        <v>372</v>
      </c>
      <c r="Q11" s="212">
        <f t="shared" ref="Q11:Q31" si="0">IF(P11=0,"-",P11/(P11+R11))</f>
        <v>0.25779625779625781</v>
      </c>
      <c r="R11" s="211">
        <f>SUM(R12,R22)</f>
        <v>1071</v>
      </c>
      <c r="S11" s="212">
        <f>IF(R11=0,"-",R11/(R11+P11))</f>
        <v>0.74220374220374219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3611</v>
      </c>
      <c r="D12" s="215">
        <f>SUM(H12,L12,P12,T12)</f>
        <v>1094</v>
      </c>
      <c r="E12" s="216">
        <f t="shared" ref="E12:E31" si="2">IF(D12=0,"-",D12/(D12+F12))</f>
        <v>0.30296316809747992</v>
      </c>
      <c r="F12" s="215">
        <f t="shared" ref="F12:F31" si="3">SUM(J12,N12,R12,V12)</f>
        <v>2517</v>
      </c>
      <c r="G12" s="216">
        <f t="shared" ref="G12:G31" si="4">IF(F12=0,"-",F12/(F12+D12))</f>
        <v>0.69703683190252008</v>
      </c>
      <c r="H12" s="215">
        <f>SUM(H13+H17+H21)</f>
        <v>130</v>
      </c>
      <c r="I12" s="216">
        <f t="shared" ref="I12:I31" si="5">IF(H12=0,"-",H12/(H12+J12))</f>
        <v>0.42763157894736842</v>
      </c>
      <c r="J12" s="215">
        <f>SUM(J13+J17+J21)</f>
        <v>174</v>
      </c>
      <c r="K12" s="216">
        <f t="shared" ref="K12:K31" si="6">IF(J12=0,"-",J12/(J12+H12))</f>
        <v>0.57236842105263153</v>
      </c>
      <c r="L12" s="215">
        <f>SUM(L13+L17+L21)</f>
        <v>789</v>
      </c>
      <c r="M12" s="216">
        <f t="shared" ref="M12:M31" si="7">IF(L12=0,"-",L12/(L12+N12))</f>
        <v>0.2854558610709117</v>
      </c>
      <c r="N12" s="215">
        <f>SUM(N13+N17+N21)</f>
        <v>1975</v>
      </c>
      <c r="O12" s="216">
        <f t="shared" ref="O12:O31" si="8">IF(N12=0,"-",N12/(N12+L12))</f>
        <v>0.7145441389290883</v>
      </c>
      <c r="P12" s="215">
        <f>SUM(P13+P17+P21)</f>
        <v>175</v>
      </c>
      <c r="Q12" s="216">
        <f t="shared" si="0"/>
        <v>0.32287822878228783</v>
      </c>
      <c r="R12" s="215">
        <f>SUM(R13+R17+R21)</f>
        <v>367</v>
      </c>
      <c r="S12" s="216">
        <f t="shared" ref="S12:S31" si="9">IF(R12=0,"-",R12/(R12+P12))</f>
        <v>0.67712177121771222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2092</v>
      </c>
      <c r="D13" s="215">
        <f>SUM(H13,L13,P13,T13)</f>
        <v>571</v>
      </c>
      <c r="E13" s="216">
        <f t="shared" si="2"/>
        <v>0.27294455066921608</v>
      </c>
      <c r="F13" s="215">
        <f t="shared" si="3"/>
        <v>1521</v>
      </c>
      <c r="G13" s="216">
        <f t="shared" si="4"/>
        <v>0.72705544933078392</v>
      </c>
      <c r="H13" s="215">
        <f>SUM(H14+H15+H16)</f>
        <v>52</v>
      </c>
      <c r="I13" s="216">
        <f t="shared" si="5"/>
        <v>0.39393939393939392</v>
      </c>
      <c r="J13" s="215">
        <f>SUM(J14+J15+J16)</f>
        <v>80</v>
      </c>
      <c r="K13" s="216">
        <f t="shared" si="6"/>
        <v>0.60606060606060608</v>
      </c>
      <c r="L13" s="215">
        <f>SUM(L14+L15+L16)</f>
        <v>467</v>
      </c>
      <c r="M13" s="216">
        <f t="shared" si="7"/>
        <v>0.26609686609686611</v>
      </c>
      <c r="N13" s="215">
        <f>SUM(N14+N15+N16)</f>
        <v>1288</v>
      </c>
      <c r="O13" s="216">
        <f t="shared" si="8"/>
        <v>0.73390313390313389</v>
      </c>
      <c r="P13" s="215">
        <f>SUM(P14+P15+P16)</f>
        <v>52</v>
      </c>
      <c r="Q13" s="216">
        <f t="shared" si="0"/>
        <v>0.25490196078431371</v>
      </c>
      <c r="R13" s="215">
        <f>SUM(R14+R15+R16)</f>
        <v>152</v>
      </c>
      <c r="S13" s="216">
        <f t="shared" si="9"/>
        <v>0.74509803921568629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1725</v>
      </c>
      <c r="D14" s="215">
        <f t="shared" ref="D14:D31" si="12">SUM(H14,L14,P14,T14)</f>
        <v>393</v>
      </c>
      <c r="E14" s="216">
        <f t="shared" si="2"/>
        <v>0.22782608695652173</v>
      </c>
      <c r="F14" s="215">
        <f t="shared" si="3"/>
        <v>1332</v>
      </c>
      <c r="G14" s="216">
        <f t="shared" si="4"/>
        <v>0.77217391304347827</v>
      </c>
      <c r="H14" s="215">
        <v>44</v>
      </c>
      <c r="I14" s="216">
        <f t="shared" si="5"/>
        <v>0.36065573770491804</v>
      </c>
      <c r="J14" s="215">
        <v>78</v>
      </c>
      <c r="K14" s="216">
        <f t="shared" si="6"/>
        <v>0.63934426229508201</v>
      </c>
      <c r="L14" s="215">
        <v>305</v>
      </c>
      <c r="M14" s="216">
        <f t="shared" si="7"/>
        <v>0.21478873239436619</v>
      </c>
      <c r="N14" s="215">
        <v>1115</v>
      </c>
      <c r="O14" s="216">
        <f t="shared" si="8"/>
        <v>0.78521126760563376</v>
      </c>
      <c r="P14" s="215">
        <v>44</v>
      </c>
      <c r="Q14" s="216">
        <f t="shared" si="0"/>
        <v>0.24175824175824176</v>
      </c>
      <c r="R14" s="215">
        <v>138</v>
      </c>
      <c r="S14" s="216">
        <f t="shared" si="9"/>
        <v>0.75824175824175821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157</v>
      </c>
      <c r="D15" s="215">
        <f t="shared" si="12"/>
        <v>59</v>
      </c>
      <c r="E15" s="216">
        <f t="shared" si="2"/>
        <v>0.37579617834394907</v>
      </c>
      <c r="F15" s="215">
        <f t="shared" si="3"/>
        <v>98</v>
      </c>
      <c r="G15" s="216">
        <f t="shared" si="4"/>
        <v>0.62420382165605093</v>
      </c>
      <c r="H15" s="215">
        <v>3</v>
      </c>
      <c r="I15" s="216">
        <f t="shared" si="5"/>
        <v>0.75</v>
      </c>
      <c r="J15" s="215">
        <v>1</v>
      </c>
      <c r="K15" s="216">
        <f t="shared" si="6"/>
        <v>0.25</v>
      </c>
      <c r="L15" s="215">
        <v>50</v>
      </c>
      <c r="M15" s="216">
        <f t="shared" si="7"/>
        <v>0.36764705882352944</v>
      </c>
      <c r="N15" s="215">
        <v>86</v>
      </c>
      <c r="O15" s="216">
        <f t="shared" si="8"/>
        <v>0.63235294117647056</v>
      </c>
      <c r="P15" s="215">
        <v>6</v>
      </c>
      <c r="Q15" s="216">
        <f t="shared" si="0"/>
        <v>0.35294117647058826</v>
      </c>
      <c r="R15" s="215">
        <v>11</v>
      </c>
      <c r="S15" s="216">
        <f t="shared" si="9"/>
        <v>0.6470588235294118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210</v>
      </c>
      <c r="D16" s="215">
        <f t="shared" si="12"/>
        <v>119</v>
      </c>
      <c r="E16" s="216">
        <f t="shared" si="2"/>
        <v>0.56666666666666665</v>
      </c>
      <c r="F16" s="215">
        <f t="shared" si="3"/>
        <v>91</v>
      </c>
      <c r="G16" s="216">
        <f t="shared" si="4"/>
        <v>0.43333333333333335</v>
      </c>
      <c r="H16" s="215">
        <v>5</v>
      </c>
      <c r="I16" s="216">
        <f t="shared" si="5"/>
        <v>0.83333333333333337</v>
      </c>
      <c r="J16" s="215">
        <v>1</v>
      </c>
      <c r="K16" s="216">
        <f t="shared" si="6"/>
        <v>0.16666666666666666</v>
      </c>
      <c r="L16" s="215">
        <v>112</v>
      </c>
      <c r="M16" s="216">
        <f t="shared" si="7"/>
        <v>0.56281407035175879</v>
      </c>
      <c r="N16" s="215">
        <v>87</v>
      </c>
      <c r="O16" s="216">
        <f t="shared" si="8"/>
        <v>0.43718592964824121</v>
      </c>
      <c r="P16" s="215">
        <v>2</v>
      </c>
      <c r="Q16" s="216">
        <f t="shared" si="0"/>
        <v>0.4</v>
      </c>
      <c r="R16" s="215">
        <v>3</v>
      </c>
      <c r="S16" s="216">
        <f t="shared" si="9"/>
        <v>0.6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910</v>
      </c>
      <c r="D17" s="215">
        <f t="shared" si="12"/>
        <v>369</v>
      </c>
      <c r="E17" s="216">
        <f t="shared" si="2"/>
        <v>0.4054945054945055</v>
      </c>
      <c r="F17" s="215">
        <f t="shared" si="3"/>
        <v>541</v>
      </c>
      <c r="G17" s="216">
        <f t="shared" si="4"/>
        <v>0.5945054945054945</v>
      </c>
      <c r="H17" s="215">
        <f>SUM(H18+H19+H20)</f>
        <v>59</v>
      </c>
      <c r="I17" s="216">
        <f t="shared" si="5"/>
        <v>0.47967479674796748</v>
      </c>
      <c r="J17" s="215">
        <f>SUM(J18+J19+J20)</f>
        <v>64</v>
      </c>
      <c r="K17" s="216">
        <f t="shared" si="6"/>
        <v>0.52032520325203258</v>
      </c>
      <c r="L17" s="215">
        <f>SUM(L18+L19+L20)</f>
        <v>194</v>
      </c>
      <c r="M17" s="216">
        <f t="shared" si="7"/>
        <v>0.4</v>
      </c>
      <c r="N17" s="215">
        <f>SUM(N18+N19+N20)</f>
        <v>291</v>
      </c>
      <c r="O17" s="216">
        <f t="shared" si="8"/>
        <v>0.6</v>
      </c>
      <c r="P17" s="215">
        <f>SUM(P18+P19+P20)</f>
        <v>116</v>
      </c>
      <c r="Q17" s="216">
        <f t="shared" si="0"/>
        <v>0.38410596026490068</v>
      </c>
      <c r="R17" s="215">
        <f>SUM(R18+R19+R20)</f>
        <v>186</v>
      </c>
      <c r="S17" s="216">
        <f t="shared" si="9"/>
        <v>0.61589403973509937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664</v>
      </c>
      <c r="D18" s="215">
        <f t="shared" si="12"/>
        <v>266</v>
      </c>
      <c r="E18" s="216">
        <f t="shared" si="2"/>
        <v>0.4006024096385542</v>
      </c>
      <c r="F18" s="215">
        <f t="shared" si="3"/>
        <v>398</v>
      </c>
      <c r="G18" s="216">
        <f t="shared" si="4"/>
        <v>0.5993975903614458</v>
      </c>
      <c r="H18" s="215">
        <v>48</v>
      </c>
      <c r="I18" s="216">
        <f t="shared" si="5"/>
        <v>0.46601941747572817</v>
      </c>
      <c r="J18" s="215">
        <v>55</v>
      </c>
      <c r="K18" s="216">
        <f t="shared" si="6"/>
        <v>0.53398058252427183</v>
      </c>
      <c r="L18" s="215">
        <v>146</v>
      </c>
      <c r="M18" s="216">
        <f t="shared" si="7"/>
        <v>0.4207492795389049</v>
      </c>
      <c r="N18" s="215">
        <v>201</v>
      </c>
      <c r="O18" s="216">
        <f t="shared" si="8"/>
        <v>0.57925072046109505</v>
      </c>
      <c r="P18" s="215">
        <v>72</v>
      </c>
      <c r="Q18" s="216">
        <f t="shared" si="0"/>
        <v>0.3364485981308411</v>
      </c>
      <c r="R18" s="215">
        <v>142</v>
      </c>
      <c r="S18" s="216">
        <f t="shared" si="9"/>
        <v>0.66355140186915884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169</v>
      </c>
      <c r="D19" s="215">
        <f t="shared" si="12"/>
        <v>81</v>
      </c>
      <c r="E19" s="216">
        <f t="shared" si="2"/>
        <v>0.47928994082840237</v>
      </c>
      <c r="F19" s="215">
        <f t="shared" si="3"/>
        <v>88</v>
      </c>
      <c r="G19" s="216">
        <f t="shared" si="4"/>
        <v>0.52071005917159763</v>
      </c>
      <c r="H19" s="215">
        <v>10</v>
      </c>
      <c r="I19" s="216">
        <f t="shared" si="5"/>
        <v>0.625</v>
      </c>
      <c r="J19" s="215">
        <v>6</v>
      </c>
      <c r="K19" s="216">
        <f t="shared" si="6"/>
        <v>0.375</v>
      </c>
      <c r="L19" s="215">
        <v>29</v>
      </c>
      <c r="M19" s="216">
        <f t="shared" si="7"/>
        <v>0.40845070422535212</v>
      </c>
      <c r="N19" s="215">
        <v>42</v>
      </c>
      <c r="O19" s="216">
        <f t="shared" si="8"/>
        <v>0.59154929577464788</v>
      </c>
      <c r="P19" s="215">
        <v>42</v>
      </c>
      <c r="Q19" s="216">
        <f t="shared" si="0"/>
        <v>0.51219512195121952</v>
      </c>
      <c r="R19" s="215">
        <v>40</v>
      </c>
      <c r="S19" s="216">
        <f t="shared" si="9"/>
        <v>0.48780487804878048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77</v>
      </c>
      <c r="D20" s="215">
        <f t="shared" si="12"/>
        <v>22</v>
      </c>
      <c r="E20" s="216">
        <f t="shared" si="2"/>
        <v>0.2857142857142857</v>
      </c>
      <c r="F20" s="215">
        <f t="shared" si="3"/>
        <v>55</v>
      </c>
      <c r="G20" s="216">
        <f t="shared" si="4"/>
        <v>0.7142857142857143</v>
      </c>
      <c r="H20" s="215">
        <v>1</v>
      </c>
      <c r="I20" s="216">
        <f t="shared" si="5"/>
        <v>0.25</v>
      </c>
      <c r="J20" s="215">
        <v>3</v>
      </c>
      <c r="K20" s="216">
        <f t="shared" si="6"/>
        <v>0.75</v>
      </c>
      <c r="L20" s="215">
        <v>19</v>
      </c>
      <c r="M20" s="216">
        <f t="shared" si="7"/>
        <v>0.28358208955223879</v>
      </c>
      <c r="N20" s="215">
        <v>48</v>
      </c>
      <c r="O20" s="216">
        <f t="shared" si="8"/>
        <v>0.71641791044776115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609</v>
      </c>
      <c r="D21" s="215">
        <f t="shared" si="12"/>
        <v>154</v>
      </c>
      <c r="E21" s="216">
        <f t="shared" si="2"/>
        <v>0.25287356321839083</v>
      </c>
      <c r="F21" s="215">
        <f t="shared" si="3"/>
        <v>455</v>
      </c>
      <c r="G21" s="216">
        <f t="shared" si="4"/>
        <v>0.74712643678160917</v>
      </c>
      <c r="H21" s="215">
        <v>19</v>
      </c>
      <c r="I21" s="216">
        <f t="shared" si="5"/>
        <v>0.38775510204081631</v>
      </c>
      <c r="J21" s="215">
        <v>30</v>
      </c>
      <c r="K21" s="216">
        <f t="shared" si="6"/>
        <v>0.61224489795918369</v>
      </c>
      <c r="L21" s="215">
        <v>128</v>
      </c>
      <c r="M21" s="216">
        <f t="shared" si="7"/>
        <v>0.24427480916030533</v>
      </c>
      <c r="N21" s="215">
        <v>396</v>
      </c>
      <c r="O21" s="216">
        <f t="shared" si="8"/>
        <v>0.75572519083969469</v>
      </c>
      <c r="P21" s="215">
        <v>7</v>
      </c>
      <c r="Q21" s="216">
        <f t="shared" si="0"/>
        <v>0.19444444444444445</v>
      </c>
      <c r="R21" s="215">
        <v>29</v>
      </c>
      <c r="S21" s="216">
        <f t="shared" si="9"/>
        <v>0.80555555555555558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5611</v>
      </c>
      <c r="D22" s="215">
        <f t="shared" si="12"/>
        <v>1661</v>
      </c>
      <c r="E22" s="216">
        <f t="shared" si="2"/>
        <v>0.29602566387453216</v>
      </c>
      <c r="F22" s="215">
        <f t="shared" si="3"/>
        <v>3950</v>
      </c>
      <c r="G22" s="216">
        <f t="shared" si="4"/>
        <v>0.70397433612546778</v>
      </c>
      <c r="H22" s="215">
        <f>SUM(H23+H27+H31)</f>
        <v>36</v>
      </c>
      <c r="I22" s="216">
        <f t="shared" si="5"/>
        <v>0.48648648648648651</v>
      </c>
      <c r="J22" s="215">
        <f>SUM(J23+J27+J31)</f>
        <v>38</v>
      </c>
      <c r="K22" s="216">
        <f t="shared" si="6"/>
        <v>0.51351351351351349</v>
      </c>
      <c r="L22" s="215">
        <f>SUM(L23+L27+L31)</f>
        <v>1428</v>
      </c>
      <c r="M22" s="216">
        <f t="shared" si="7"/>
        <v>0.30802415875754963</v>
      </c>
      <c r="N22" s="215">
        <f>SUM(N23+N27+N31)</f>
        <v>3208</v>
      </c>
      <c r="O22" s="216">
        <f t="shared" si="8"/>
        <v>0.69197584124245037</v>
      </c>
      <c r="P22" s="215">
        <f>SUM(P23+P27+P31)</f>
        <v>197</v>
      </c>
      <c r="Q22" s="216">
        <f t="shared" si="0"/>
        <v>0.21864594894561598</v>
      </c>
      <c r="R22" s="215">
        <f>SUM(R23+R27+R31)</f>
        <v>704</v>
      </c>
      <c r="S22" s="216">
        <f t="shared" si="9"/>
        <v>0.78135405105438405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3117</v>
      </c>
      <c r="D23" s="215">
        <f t="shared" si="12"/>
        <v>966</v>
      </c>
      <c r="E23" s="216">
        <f t="shared" si="2"/>
        <v>0.30991337824831566</v>
      </c>
      <c r="F23" s="215">
        <f t="shared" si="3"/>
        <v>2151</v>
      </c>
      <c r="G23" s="216">
        <f t="shared" si="4"/>
        <v>0.69008662175168434</v>
      </c>
      <c r="H23" s="215">
        <f>SUM(H24+H25+H26)</f>
        <v>36</v>
      </c>
      <c r="I23" s="216">
        <f t="shared" si="5"/>
        <v>0.49315068493150682</v>
      </c>
      <c r="J23" s="215">
        <f>SUM(J24+J25+J26)</f>
        <v>37</v>
      </c>
      <c r="K23" s="216">
        <f t="shared" si="6"/>
        <v>0.50684931506849318</v>
      </c>
      <c r="L23" s="215">
        <f>SUM(L24+L25+L26)</f>
        <v>830</v>
      </c>
      <c r="M23" s="216">
        <f t="shared" si="7"/>
        <v>0.33015115354017505</v>
      </c>
      <c r="N23" s="215">
        <f>SUM(N24+N25+N26)</f>
        <v>1684</v>
      </c>
      <c r="O23" s="216">
        <f t="shared" si="8"/>
        <v>0.66984884645982501</v>
      </c>
      <c r="P23" s="215">
        <f>SUM(P24+P25+P26)</f>
        <v>100</v>
      </c>
      <c r="Q23" s="216">
        <f t="shared" si="0"/>
        <v>0.18867924528301888</v>
      </c>
      <c r="R23" s="215">
        <f>SUM(R24+R25+R26)</f>
        <v>430</v>
      </c>
      <c r="S23" s="216">
        <f t="shared" si="9"/>
        <v>0.81132075471698117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2573</v>
      </c>
      <c r="D24" s="215">
        <f t="shared" si="12"/>
        <v>670</v>
      </c>
      <c r="E24" s="216">
        <f t="shared" si="2"/>
        <v>0.26039642440730665</v>
      </c>
      <c r="F24" s="215">
        <f t="shared" si="3"/>
        <v>1903</v>
      </c>
      <c r="G24" s="216">
        <f t="shared" si="4"/>
        <v>0.73960357559269341</v>
      </c>
      <c r="H24" s="215">
        <v>36</v>
      </c>
      <c r="I24" s="216">
        <f t="shared" si="5"/>
        <v>0.49315068493150682</v>
      </c>
      <c r="J24" s="215">
        <v>37</v>
      </c>
      <c r="K24" s="216">
        <f t="shared" si="6"/>
        <v>0.50684931506849318</v>
      </c>
      <c r="L24" s="215">
        <v>549</v>
      </c>
      <c r="M24" s="216">
        <f t="shared" si="7"/>
        <v>0.27044334975369461</v>
      </c>
      <c r="N24" s="215">
        <v>1481</v>
      </c>
      <c r="O24" s="216">
        <f t="shared" si="8"/>
        <v>0.72955665024630545</v>
      </c>
      <c r="P24" s="215">
        <v>85</v>
      </c>
      <c r="Q24" s="216">
        <f t="shared" si="0"/>
        <v>0.18085106382978725</v>
      </c>
      <c r="R24" s="215">
        <v>385</v>
      </c>
      <c r="S24" s="216">
        <f t="shared" si="9"/>
        <v>0.81914893617021278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41</v>
      </c>
      <c r="D25" s="215">
        <f t="shared" si="12"/>
        <v>12</v>
      </c>
      <c r="E25" s="216">
        <f t="shared" si="2"/>
        <v>0.29268292682926828</v>
      </c>
      <c r="F25" s="215">
        <f t="shared" si="3"/>
        <v>29</v>
      </c>
      <c r="G25" s="216">
        <f t="shared" si="4"/>
        <v>0.70731707317073167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8</v>
      </c>
      <c r="M25" s="216">
        <f t="shared" si="7"/>
        <v>0.23529411764705882</v>
      </c>
      <c r="N25" s="215">
        <v>26</v>
      </c>
      <c r="O25" s="216">
        <f t="shared" si="8"/>
        <v>0.76470588235294112</v>
      </c>
      <c r="P25" s="215">
        <v>4</v>
      </c>
      <c r="Q25" s="216">
        <f t="shared" si="0"/>
        <v>0.5714285714285714</v>
      </c>
      <c r="R25" s="215">
        <v>3</v>
      </c>
      <c r="S25" s="216">
        <f t="shared" si="9"/>
        <v>0.42857142857142855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503</v>
      </c>
      <c r="D26" s="215">
        <f t="shared" si="12"/>
        <v>284</v>
      </c>
      <c r="E26" s="216">
        <f t="shared" si="2"/>
        <v>0.56461232604373757</v>
      </c>
      <c r="F26" s="215">
        <f t="shared" si="3"/>
        <v>219</v>
      </c>
      <c r="G26" s="216">
        <f t="shared" si="4"/>
        <v>0.43538767395626243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273</v>
      </c>
      <c r="M26" s="216">
        <f t="shared" si="7"/>
        <v>0.60666666666666669</v>
      </c>
      <c r="N26" s="215">
        <v>177</v>
      </c>
      <c r="O26" s="216">
        <f t="shared" si="8"/>
        <v>0.39333333333333331</v>
      </c>
      <c r="P26" s="215">
        <v>11</v>
      </c>
      <c r="Q26" s="216">
        <f t="shared" si="0"/>
        <v>0.20754716981132076</v>
      </c>
      <c r="R26" s="215">
        <v>42</v>
      </c>
      <c r="S26" s="216">
        <f t="shared" si="9"/>
        <v>0.79245283018867929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26</v>
      </c>
      <c r="D27" s="215">
        <f t="shared" si="12"/>
        <v>3</v>
      </c>
      <c r="E27" s="216">
        <f t="shared" si="2"/>
        <v>0.11538461538461539</v>
      </c>
      <c r="F27" s="215">
        <f t="shared" si="3"/>
        <v>23</v>
      </c>
      <c r="G27" s="216">
        <f t="shared" si="4"/>
        <v>0.88461538461538458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0.15789473684210525</v>
      </c>
      <c r="N27" s="215">
        <f>SUM(N28+N29+N30)</f>
        <v>16</v>
      </c>
      <c r="O27" s="216">
        <f t="shared" si="8"/>
        <v>0.84210526315789469</v>
      </c>
      <c r="P27" s="215">
        <f>SUM(P28+P29+P30)</f>
        <v>0</v>
      </c>
      <c r="Q27" s="216" t="str">
        <f t="shared" si="0"/>
        <v>-</v>
      </c>
      <c r="R27" s="215">
        <f>SUM(R28+R29+R30)</f>
        <v>7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1</v>
      </c>
      <c r="E28" s="216">
        <f t="shared" si="2"/>
        <v>5.5555555555555552E-2</v>
      </c>
      <c r="F28" s="215">
        <f t="shared" si="3"/>
        <v>17</v>
      </c>
      <c r="G28" s="216">
        <f t="shared" si="4"/>
        <v>0.94444444444444442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7.1428571428571425E-2</v>
      </c>
      <c r="N28" s="215">
        <v>13</v>
      </c>
      <c r="O28" s="216">
        <f t="shared" si="8"/>
        <v>0.9285714285714286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7</v>
      </c>
      <c r="D29" s="215">
        <f t="shared" si="12"/>
        <v>2</v>
      </c>
      <c r="E29" s="216">
        <f t="shared" si="2"/>
        <v>0.2857142857142857</v>
      </c>
      <c r="F29" s="215">
        <f t="shared" si="3"/>
        <v>5</v>
      </c>
      <c r="G29" s="216">
        <f t="shared" si="4"/>
        <v>0.7142857142857143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0.5</v>
      </c>
      <c r="N29" s="215">
        <v>2</v>
      </c>
      <c r="O29" s="216">
        <f t="shared" si="8"/>
        <v>0.5</v>
      </c>
      <c r="P29" s="215">
        <v>0</v>
      </c>
      <c r="Q29" s="216" t="str">
        <f t="shared" si="0"/>
        <v>-</v>
      </c>
      <c r="R29" s="215">
        <v>3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2468</v>
      </c>
      <c r="D31" s="222">
        <f t="shared" si="12"/>
        <v>692</v>
      </c>
      <c r="E31" s="223">
        <f t="shared" si="2"/>
        <v>0.28038897893030795</v>
      </c>
      <c r="F31" s="222">
        <f t="shared" si="3"/>
        <v>1776</v>
      </c>
      <c r="G31" s="223">
        <f t="shared" si="4"/>
        <v>0.7196110210696921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595</v>
      </c>
      <c r="M31" s="223">
        <f t="shared" si="7"/>
        <v>0.28292914883499765</v>
      </c>
      <c r="N31" s="222">
        <v>1508</v>
      </c>
      <c r="O31" s="223">
        <f t="shared" si="8"/>
        <v>0.71707085116500235</v>
      </c>
      <c r="P31" s="222">
        <v>97</v>
      </c>
      <c r="Q31" s="223">
        <f t="shared" si="0"/>
        <v>0.26648351648351648</v>
      </c>
      <c r="R31" s="222">
        <v>267</v>
      </c>
      <c r="S31" s="223">
        <f t="shared" si="9"/>
        <v>0.73351648351648346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61" t="s">
        <v>328</v>
      </c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371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39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32"/>
  <sheetViews>
    <sheetView zoomScale="55" zoomScaleNormal="55" workbookViewId="0">
      <selection activeCell="B1" sqref="B1:W1"/>
    </sheetView>
  </sheetViews>
  <sheetFormatPr defaultColWidth="8.88671875" defaultRowHeight="16.2"/>
  <cols>
    <col min="1" max="1" width="8.33203125" style="226" customWidth="1"/>
    <col min="2" max="2" width="28.21875" style="226" customWidth="1"/>
    <col min="3" max="23" width="9.88671875" style="256" customWidth="1"/>
    <col min="24" max="24" width="10.33203125" style="256" customWidth="1"/>
    <col min="25" max="25" width="9.88671875" style="256" customWidth="1"/>
    <col min="26" max="26" width="10.21875" style="256" customWidth="1"/>
    <col min="27" max="16384" width="8.88671875" style="226"/>
  </cols>
  <sheetData>
    <row r="1" spans="1:26" ht="21" customHeight="1">
      <c r="A1" s="242"/>
      <c r="B1" s="362" t="s">
        <v>445</v>
      </c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20"/>
      <c r="Y1" s="20"/>
      <c r="Z1" s="20"/>
    </row>
    <row r="2" spans="1:26" ht="21" customHeight="1">
      <c r="B2" s="363" t="s">
        <v>33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226"/>
      <c r="Y2" s="226"/>
      <c r="Z2" s="226"/>
    </row>
    <row r="3" spans="1:26" ht="18" customHeight="1">
      <c r="B3" s="364" t="s">
        <v>762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65" t="s">
        <v>759</v>
      </c>
      <c r="C5" s="357" t="s">
        <v>69</v>
      </c>
      <c r="D5" s="372"/>
      <c r="E5" s="372"/>
      <c r="F5" s="372"/>
      <c r="G5" s="372"/>
      <c r="H5" s="373" t="s">
        <v>41</v>
      </c>
      <c r="I5" s="373"/>
      <c r="J5" s="373"/>
      <c r="K5" s="373"/>
      <c r="L5" s="373" t="s">
        <v>42</v>
      </c>
      <c r="M5" s="373"/>
      <c r="N5" s="373"/>
      <c r="O5" s="373"/>
      <c r="P5" s="373" t="s">
        <v>43</v>
      </c>
      <c r="Q5" s="373"/>
      <c r="R5" s="373"/>
      <c r="S5" s="374"/>
      <c r="T5" s="372" t="s">
        <v>44</v>
      </c>
      <c r="U5" s="372"/>
      <c r="V5" s="372"/>
      <c r="W5" s="372"/>
      <c r="X5" s="226"/>
      <c r="Y5" s="226"/>
      <c r="Z5" s="226"/>
    </row>
    <row r="6" spans="1:26" ht="9" customHeight="1">
      <c r="B6" s="365"/>
      <c r="C6" s="372"/>
      <c r="D6" s="372"/>
      <c r="E6" s="372"/>
      <c r="F6" s="372"/>
      <c r="G6" s="372"/>
      <c r="H6" s="373"/>
      <c r="I6" s="373"/>
      <c r="J6" s="373"/>
      <c r="K6" s="373"/>
      <c r="L6" s="373"/>
      <c r="M6" s="373"/>
      <c r="N6" s="373"/>
      <c r="O6" s="373"/>
      <c r="P6" s="374"/>
      <c r="Q6" s="374"/>
      <c r="R6" s="374"/>
      <c r="S6" s="374"/>
      <c r="T6" s="372"/>
      <c r="U6" s="372"/>
      <c r="V6" s="372"/>
      <c r="W6" s="372"/>
      <c r="X6" s="226"/>
      <c r="Y6" s="226"/>
      <c r="Z6" s="226"/>
    </row>
    <row r="7" spans="1:26" ht="11.25" hidden="1" customHeight="1">
      <c r="B7" s="365"/>
      <c r="C7" s="372"/>
      <c r="D7" s="372"/>
      <c r="E7" s="372"/>
      <c r="F7" s="372"/>
      <c r="G7" s="372"/>
      <c r="H7" s="373"/>
      <c r="I7" s="373"/>
      <c r="J7" s="373"/>
      <c r="K7" s="373"/>
      <c r="L7" s="373"/>
      <c r="M7" s="373"/>
      <c r="N7" s="373"/>
      <c r="O7" s="373"/>
      <c r="P7" s="374"/>
      <c r="Q7" s="374"/>
      <c r="R7" s="374"/>
      <c r="S7" s="374"/>
      <c r="T7" s="372"/>
      <c r="U7" s="372"/>
      <c r="V7" s="372"/>
      <c r="W7" s="372"/>
      <c r="X7" s="226"/>
      <c r="Y7" s="226"/>
      <c r="Z7" s="226"/>
    </row>
    <row r="8" spans="1:26" ht="12" customHeight="1">
      <c r="B8" s="365"/>
      <c r="C8" s="372"/>
      <c r="D8" s="372"/>
      <c r="E8" s="372"/>
      <c r="F8" s="372"/>
      <c r="G8" s="372"/>
      <c r="H8" s="373"/>
      <c r="I8" s="373"/>
      <c r="J8" s="373"/>
      <c r="K8" s="373"/>
      <c r="L8" s="373"/>
      <c r="M8" s="373"/>
      <c r="N8" s="373"/>
      <c r="O8" s="373"/>
      <c r="P8" s="374"/>
      <c r="Q8" s="374"/>
      <c r="R8" s="374"/>
      <c r="S8" s="374"/>
      <c r="T8" s="372"/>
      <c r="U8" s="372"/>
      <c r="V8" s="372"/>
      <c r="W8" s="372"/>
      <c r="X8" s="226"/>
      <c r="Y8" s="226"/>
      <c r="Z8" s="226"/>
    </row>
    <row r="9" spans="1:26" ht="6" customHeight="1">
      <c r="B9" s="365"/>
      <c r="C9" s="372"/>
      <c r="D9" s="372"/>
      <c r="E9" s="372"/>
      <c r="F9" s="372"/>
      <c r="G9" s="372"/>
      <c r="H9" s="373"/>
      <c r="I9" s="373"/>
      <c r="J9" s="373"/>
      <c r="K9" s="373"/>
      <c r="L9" s="373"/>
      <c r="M9" s="373"/>
      <c r="N9" s="373"/>
      <c r="O9" s="373"/>
      <c r="P9" s="374"/>
      <c r="Q9" s="374"/>
      <c r="R9" s="374"/>
      <c r="S9" s="374"/>
      <c r="T9" s="372"/>
      <c r="U9" s="372"/>
      <c r="V9" s="372"/>
      <c r="W9" s="372"/>
      <c r="X9" s="226"/>
      <c r="Y9" s="226"/>
      <c r="Z9" s="226"/>
    </row>
    <row r="10" spans="1:26" ht="23.25" customHeight="1">
      <c r="B10" s="365"/>
      <c r="C10" s="254" t="s">
        <v>749</v>
      </c>
      <c r="D10" s="254" t="s">
        <v>2</v>
      </c>
      <c r="E10" s="255" t="s">
        <v>750</v>
      </c>
      <c r="F10" s="254" t="s">
        <v>3</v>
      </c>
      <c r="G10" s="255" t="s">
        <v>750</v>
      </c>
      <c r="H10" s="254" t="s">
        <v>2</v>
      </c>
      <c r="I10" s="255" t="s">
        <v>750</v>
      </c>
      <c r="J10" s="254" t="s">
        <v>3</v>
      </c>
      <c r="K10" s="255" t="s">
        <v>750</v>
      </c>
      <c r="L10" s="254" t="s">
        <v>2</v>
      </c>
      <c r="M10" s="255" t="s">
        <v>750</v>
      </c>
      <c r="N10" s="254" t="s">
        <v>3</v>
      </c>
      <c r="O10" s="255" t="s">
        <v>750</v>
      </c>
      <c r="P10" s="254" t="s">
        <v>2</v>
      </c>
      <c r="Q10" s="255" t="s">
        <v>750</v>
      </c>
      <c r="R10" s="254" t="s">
        <v>3</v>
      </c>
      <c r="S10" s="255" t="s">
        <v>750</v>
      </c>
      <c r="T10" s="254" t="s">
        <v>2</v>
      </c>
      <c r="U10" s="255" t="s">
        <v>750</v>
      </c>
      <c r="V10" s="254" t="s">
        <v>3</v>
      </c>
      <c r="W10" s="255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9219</v>
      </c>
      <c r="D11" s="211">
        <f>SUM(D12,D22)</f>
        <v>2766</v>
      </c>
      <c r="E11" s="212">
        <f>IF(D11=0,"-",D11/(D11+F11))</f>
        <v>0.30003254149040026</v>
      </c>
      <c r="F11" s="211">
        <f>SUM(F12,F22)</f>
        <v>6453</v>
      </c>
      <c r="G11" s="212">
        <f>IF(F11=0,"-",F11/(F11+D11))</f>
        <v>0.69996745850959974</v>
      </c>
      <c r="H11" s="211">
        <f>SUM(H12,H22)</f>
        <v>117</v>
      </c>
      <c r="I11" s="212">
        <f>IF(H11=0,"-",H11/(H11+J11))</f>
        <v>0.43333333333333335</v>
      </c>
      <c r="J11" s="211">
        <f>SUM(J12,J22)</f>
        <v>153</v>
      </c>
      <c r="K11" s="212">
        <f>IF(J11=0,"-",J11/(J11+H11))</f>
        <v>0.56666666666666665</v>
      </c>
      <c r="L11" s="211">
        <f>SUM(L12,L22)</f>
        <v>2263</v>
      </c>
      <c r="M11" s="212">
        <f>IF(L11=0,"-",L11/(L11+N11))</f>
        <v>0.3038807573519538</v>
      </c>
      <c r="N11" s="211">
        <f>SUM(N12,N22)</f>
        <v>5184</v>
      </c>
      <c r="O11" s="212">
        <f>IF(N11=0,"-",N11/(N11+L11))</f>
        <v>0.69611924264804614</v>
      </c>
      <c r="P11" s="211">
        <f>SUM(P12,P22)</f>
        <v>386</v>
      </c>
      <c r="Q11" s="212">
        <f t="shared" ref="Q11:Q31" si="0">IF(P11=0,"-",P11/(P11+R11))</f>
        <v>0.25716189207195206</v>
      </c>
      <c r="R11" s="211">
        <f>SUM(R12,R22)</f>
        <v>1115</v>
      </c>
      <c r="S11" s="212">
        <f>IF(R11=0,"-",R11/(R11+P11))</f>
        <v>0.74283810792804794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3580</v>
      </c>
      <c r="D12" s="215">
        <f>SUM(H12,L12,P12,T12)</f>
        <v>1094</v>
      </c>
      <c r="E12" s="216">
        <f t="shared" ref="E12:E31" si="2">IF(D12=0,"-",D12/(D12+F12))</f>
        <v>0.30558659217877093</v>
      </c>
      <c r="F12" s="215">
        <f t="shared" ref="F12:F31" si="3">SUM(J12,N12,R12,V12)</f>
        <v>2486</v>
      </c>
      <c r="G12" s="216">
        <f t="shared" ref="G12:G31" si="4">IF(F12=0,"-",F12/(F12+D12))</f>
        <v>0.69441340782122907</v>
      </c>
      <c r="H12" s="215">
        <f>SUM(H13+H17+H21)</f>
        <v>79</v>
      </c>
      <c r="I12" s="216">
        <f t="shared" ref="I12:I31" si="5">IF(H12=0,"-",H12/(H12+J12))</f>
        <v>0.40101522842639592</v>
      </c>
      <c r="J12" s="215">
        <f>SUM(J13+J17+J21)</f>
        <v>118</v>
      </c>
      <c r="K12" s="216">
        <f t="shared" ref="K12:K31" si="6">IF(J12=0,"-",J12/(J12+H12))</f>
        <v>0.59898477157360408</v>
      </c>
      <c r="L12" s="215">
        <f>SUM(L13+L17+L21)</f>
        <v>838</v>
      </c>
      <c r="M12" s="216">
        <f t="shared" ref="M12:M31" si="7">IF(L12=0,"-",L12/(L12+N12))</f>
        <v>0.29517435716801693</v>
      </c>
      <c r="N12" s="215">
        <f>SUM(N13+N17+N21)</f>
        <v>2001</v>
      </c>
      <c r="O12" s="216">
        <f t="shared" ref="O12:O31" si="8">IF(N12=0,"-",N12/(N12+L12))</f>
        <v>0.70482564283198312</v>
      </c>
      <c r="P12" s="215">
        <f>SUM(P13+P17+P21)</f>
        <v>177</v>
      </c>
      <c r="Q12" s="216">
        <f t="shared" si="0"/>
        <v>0.32596685082872928</v>
      </c>
      <c r="R12" s="215">
        <f>SUM(R13+R17+R21)</f>
        <v>366</v>
      </c>
      <c r="S12" s="216">
        <f t="shared" ref="S12:S31" si="9">IF(R12=0,"-",R12/(R12+P12))</f>
        <v>0.67403314917127077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2090</v>
      </c>
      <c r="D13" s="215">
        <f>SUM(H13,L13,P13,T13)</f>
        <v>572</v>
      </c>
      <c r="E13" s="216">
        <f t="shared" si="2"/>
        <v>0.27368421052631581</v>
      </c>
      <c r="F13" s="215">
        <f t="shared" si="3"/>
        <v>1518</v>
      </c>
      <c r="G13" s="216">
        <f t="shared" si="4"/>
        <v>0.72631578947368425</v>
      </c>
      <c r="H13" s="215">
        <f>SUM(H14+H15+H16)</f>
        <v>47</v>
      </c>
      <c r="I13" s="216">
        <f t="shared" si="5"/>
        <v>0.376</v>
      </c>
      <c r="J13" s="215">
        <f>SUM(J14+J15+J16)</f>
        <v>78</v>
      </c>
      <c r="K13" s="216">
        <f t="shared" si="6"/>
        <v>0.624</v>
      </c>
      <c r="L13" s="215">
        <f>SUM(L14+L15+L16)</f>
        <v>473</v>
      </c>
      <c r="M13" s="216">
        <f t="shared" si="7"/>
        <v>0.26982316029663433</v>
      </c>
      <c r="N13" s="215">
        <f>SUM(N14+N15+N16)</f>
        <v>1280</v>
      </c>
      <c r="O13" s="216">
        <f t="shared" si="8"/>
        <v>0.73017683970336567</v>
      </c>
      <c r="P13" s="215">
        <f>SUM(P14+P15+P16)</f>
        <v>52</v>
      </c>
      <c r="Q13" s="216">
        <f t="shared" si="0"/>
        <v>0.24644549763033174</v>
      </c>
      <c r="R13" s="215">
        <f>SUM(R14+R15+R16)</f>
        <v>159</v>
      </c>
      <c r="S13" s="216">
        <f t="shared" si="9"/>
        <v>0.75355450236966826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1716</v>
      </c>
      <c r="D14" s="215">
        <f t="shared" ref="D14:D31" si="12">SUM(H14,L14,P14,T14)</f>
        <v>390</v>
      </c>
      <c r="E14" s="216">
        <f t="shared" si="2"/>
        <v>0.22727272727272727</v>
      </c>
      <c r="F14" s="215">
        <f t="shared" si="3"/>
        <v>1326</v>
      </c>
      <c r="G14" s="216">
        <f t="shared" si="4"/>
        <v>0.77272727272727271</v>
      </c>
      <c r="H14" s="215">
        <v>40</v>
      </c>
      <c r="I14" s="216">
        <f t="shared" si="5"/>
        <v>0.34782608695652173</v>
      </c>
      <c r="J14" s="215">
        <v>75</v>
      </c>
      <c r="K14" s="216">
        <f t="shared" si="6"/>
        <v>0.65217391304347827</v>
      </c>
      <c r="L14" s="215">
        <v>306</v>
      </c>
      <c r="M14" s="216">
        <f t="shared" si="7"/>
        <v>0.21656050955414013</v>
      </c>
      <c r="N14" s="215">
        <v>1107</v>
      </c>
      <c r="O14" s="216">
        <f t="shared" si="8"/>
        <v>0.78343949044585992</v>
      </c>
      <c r="P14" s="215">
        <v>44</v>
      </c>
      <c r="Q14" s="216">
        <f t="shared" si="0"/>
        <v>0.23529411764705882</v>
      </c>
      <c r="R14" s="215">
        <v>143</v>
      </c>
      <c r="S14" s="216">
        <f t="shared" si="9"/>
        <v>0.76470588235294112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158</v>
      </c>
      <c r="D15" s="215">
        <f t="shared" si="12"/>
        <v>61</v>
      </c>
      <c r="E15" s="216">
        <f t="shared" si="2"/>
        <v>0.38607594936708861</v>
      </c>
      <c r="F15" s="215">
        <f t="shared" si="3"/>
        <v>97</v>
      </c>
      <c r="G15" s="216">
        <f t="shared" si="4"/>
        <v>0.61392405063291144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52</v>
      </c>
      <c r="M15" s="216">
        <f t="shared" si="7"/>
        <v>0.38235294117647056</v>
      </c>
      <c r="N15" s="215">
        <v>84</v>
      </c>
      <c r="O15" s="216">
        <f t="shared" si="8"/>
        <v>0.61764705882352944</v>
      </c>
      <c r="P15" s="215">
        <v>6</v>
      </c>
      <c r="Q15" s="216">
        <f t="shared" si="0"/>
        <v>0.35294117647058826</v>
      </c>
      <c r="R15" s="215">
        <v>11</v>
      </c>
      <c r="S15" s="216">
        <f t="shared" si="9"/>
        <v>0.6470588235294118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216</v>
      </c>
      <c r="D16" s="215">
        <f t="shared" si="12"/>
        <v>121</v>
      </c>
      <c r="E16" s="216">
        <f t="shared" si="2"/>
        <v>0.56018518518518523</v>
      </c>
      <c r="F16" s="215">
        <f t="shared" si="3"/>
        <v>95</v>
      </c>
      <c r="G16" s="216">
        <f t="shared" si="4"/>
        <v>0.43981481481481483</v>
      </c>
      <c r="H16" s="215">
        <v>4</v>
      </c>
      <c r="I16" s="216">
        <f t="shared" si="5"/>
        <v>0.8</v>
      </c>
      <c r="J16" s="215">
        <v>1</v>
      </c>
      <c r="K16" s="216">
        <f t="shared" si="6"/>
        <v>0.2</v>
      </c>
      <c r="L16" s="215">
        <v>115</v>
      </c>
      <c r="M16" s="216">
        <f t="shared" si="7"/>
        <v>0.56372549019607843</v>
      </c>
      <c r="N16" s="215">
        <v>89</v>
      </c>
      <c r="O16" s="216">
        <f t="shared" si="8"/>
        <v>0.43627450980392157</v>
      </c>
      <c r="P16" s="215">
        <v>2</v>
      </c>
      <c r="Q16" s="216">
        <f t="shared" si="0"/>
        <v>0.2857142857142857</v>
      </c>
      <c r="R16" s="215">
        <v>5</v>
      </c>
      <c r="S16" s="216">
        <f t="shared" si="9"/>
        <v>0.7142857142857143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870</v>
      </c>
      <c r="D17" s="215">
        <f t="shared" si="12"/>
        <v>360</v>
      </c>
      <c r="E17" s="216">
        <f t="shared" si="2"/>
        <v>0.41379310344827586</v>
      </c>
      <c r="F17" s="215">
        <f t="shared" si="3"/>
        <v>510</v>
      </c>
      <c r="G17" s="216">
        <f t="shared" si="4"/>
        <v>0.58620689655172409</v>
      </c>
      <c r="H17" s="215">
        <f>SUM(H18+H19+H20)</f>
        <v>14</v>
      </c>
      <c r="I17" s="216">
        <f t="shared" si="5"/>
        <v>0.58333333333333337</v>
      </c>
      <c r="J17" s="215">
        <f>SUM(J18+J19+J20)</f>
        <v>10</v>
      </c>
      <c r="K17" s="216">
        <f t="shared" si="6"/>
        <v>0.41666666666666669</v>
      </c>
      <c r="L17" s="215">
        <f>SUM(L18+L19+L20)</f>
        <v>228</v>
      </c>
      <c r="M17" s="216">
        <f t="shared" si="7"/>
        <v>0.41229656419529837</v>
      </c>
      <c r="N17" s="215">
        <f>SUM(N18+N19+N20)</f>
        <v>325</v>
      </c>
      <c r="O17" s="216">
        <f t="shared" si="8"/>
        <v>0.58770343580470163</v>
      </c>
      <c r="P17" s="215">
        <f>SUM(P18+P19+P20)</f>
        <v>118</v>
      </c>
      <c r="Q17" s="216">
        <f t="shared" si="0"/>
        <v>0.40273037542662116</v>
      </c>
      <c r="R17" s="215">
        <f>SUM(R18+R19+R20)</f>
        <v>175</v>
      </c>
      <c r="S17" s="216">
        <f t="shared" si="9"/>
        <v>0.59726962457337884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622</v>
      </c>
      <c r="D18" s="215">
        <f t="shared" si="12"/>
        <v>254</v>
      </c>
      <c r="E18" s="216">
        <f t="shared" si="2"/>
        <v>0.40836012861736337</v>
      </c>
      <c r="F18" s="215">
        <f t="shared" si="3"/>
        <v>368</v>
      </c>
      <c r="G18" s="216">
        <f t="shared" si="4"/>
        <v>0.59163987138263663</v>
      </c>
      <c r="H18" s="215">
        <v>7</v>
      </c>
      <c r="I18" s="216">
        <f t="shared" si="5"/>
        <v>0.7</v>
      </c>
      <c r="J18" s="215">
        <v>3</v>
      </c>
      <c r="K18" s="216">
        <f t="shared" si="6"/>
        <v>0.3</v>
      </c>
      <c r="L18" s="215">
        <v>174</v>
      </c>
      <c r="M18" s="216">
        <f t="shared" si="7"/>
        <v>0.4264705882352941</v>
      </c>
      <c r="N18" s="215">
        <v>234</v>
      </c>
      <c r="O18" s="216">
        <f t="shared" si="8"/>
        <v>0.57352941176470584</v>
      </c>
      <c r="P18" s="215">
        <v>73</v>
      </c>
      <c r="Q18" s="216">
        <f t="shared" si="0"/>
        <v>0.35784313725490197</v>
      </c>
      <c r="R18" s="215">
        <v>131</v>
      </c>
      <c r="S18" s="216">
        <f t="shared" si="9"/>
        <v>0.64215686274509809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171</v>
      </c>
      <c r="D19" s="215">
        <f t="shared" si="12"/>
        <v>84</v>
      </c>
      <c r="E19" s="216">
        <f t="shared" si="2"/>
        <v>0.49122807017543857</v>
      </c>
      <c r="F19" s="215">
        <f t="shared" si="3"/>
        <v>87</v>
      </c>
      <c r="G19" s="216">
        <f t="shared" si="4"/>
        <v>0.50877192982456143</v>
      </c>
      <c r="H19" s="215">
        <v>7</v>
      </c>
      <c r="I19" s="216">
        <f t="shared" si="5"/>
        <v>0.58333333333333337</v>
      </c>
      <c r="J19" s="215">
        <v>5</v>
      </c>
      <c r="K19" s="216">
        <f t="shared" si="6"/>
        <v>0.41666666666666669</v>
      </c>
      <c r="L19" s="215">
        <v>34</v>
      </c>
      <c r="M19" s="216">
        <f t="shared" si="7"/>
        <v>0.44736842105263158</v>
      </c>
      <c r="N19" s="215">
        <v>42</v>
      </c>
      <c r="O19" s="216">
        <f t="shared" si="8"/>
        <v>0.55263157894736847</v>
      </c>
      <c r="P19" s="215">
        <v>43</v>
      </c>
      <c r="Q19" s="216">
        <f t="shared" si="0"/>
        <v>0.51807228915662651</v>
      </c>
      <c r="R19" s="215">
        <v>40</v>
      </c>
      <c r="S19" s="216">
        <f t="shared" si="9"/>
        <v>0.48192771084337349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77</v>
      </c>
      <c r="D20" s="215">
        <f t="shared" si="12"/>
        <v>22</v>
      </c>
      <c r="E20" s="216">
        <f t="shared" si="2"/>
        <v>0.2857142857142857</v>
      </c>
      <c r="F20" s="215">
        <f t="shared" si="3"/>
        <v>55</v>
      </c>
      <c r="G20" s="216">
        <f t="shared" si="4"/>
        <v>0.7142857142857143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20</v>
      </c>
      <c r="M20" s="216">
        <f t="shared" si="7"/>
        <v>0.28985507246376813</v>
      </c>
      <c r="N20" s="215">
        <v>49</v>
      </c>
      <c r="O20" s="216">
        <f t="shared" si="8"/>
        <v>0.71014492753623193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620</v>
      </c>
      <c r="D21" s="215">
        <f t="shared" si="12"/>
        <v>162</v>
      </c>
      <c r="E21" s="216">
        <f t="shared" si="2"/>
        <v>0.26129032258064516</v>
      </c>
      <c r="F21" s="215">
        <f t="shared" si="3"/>
        <v>458</v>
      </c>
      <c r="G21" s="216">
        <f t="shared" si="4"/>
        <v>0.73870967741935489</v>
      </c>
      <c r="H21" s="215">
        <v>18</v>
      </c>
      <c r="I21" s="216">
        <f t="shared" si="5"/>
        <v>0.375</v>
      </c>
      <c r="J21" s="215">
        <v>30</v>
      </c>
      <c r="K21" s="216">
        <f t="shared" si="6"/>
        <v>0.625</v>
      </c>
      <c r="L21" s="215">
        <v>137</v>
      </c>
      <c r="M21" s="216">
        <f t="shared" si="7"/>
        <v>0.25703564727954969</v>
      </c>
      <c r="N21" s="215">
        <v>396</v>
      </c>
      <c r="O21" s="216">
        <f t="shared" si="8"/>
        <v>0.74296435272045025</v>
      </c>
      <c r="P21" s="215">
        <v>7</v>
      </c>
      <c r="Q21" s="216">
        <f t="shared" si="0"/>
        <v>0.17948717948717949</v>
      </c>
      <c r="R21" s="215">
        <v>32</v>
      </c>
      <c r="S21" s="216">
        <f t="shared" si="9"/>
        <v>0.82051282051282048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5639</v>
      </c>
      <c r="D22" s="215">
        <f t="shared" si="12"/>
        <v>1672</v>
      </c>
      <c r="E22" s="216">
        <f t="shared" si="2"/>
        <v>0.2965064727788615</v>
      </c>
      <c r="F22" s="215">
        <f t="shared" si="3"/>
        <v>3967</v>
      </c>
      <c r="G22" s="216">
        <f t="shared" si="4"/>
        <v>0.70349352722113845</v>
      </c>
      <c r="H22" s="215">
        <f>SUM(H23+H27+H31)</f>
        <v>38</v>
      </c>
      <c r="I22" s="216">
        <f t="shared" si="5"/>
        <v>0.52054794520547942</v>
      </c>
      <c r="J22" s="215">
        <f>SUM(J23+J27+J31)</f>
        <v>35</v>
      </c>
      <c r="K22" s="216">
        <f t="shared" si="6"/>
        <v>0.47945205479452052</v>
      </c>
      <c r="L22" s="215">
        <f>SUM(L23+L27+L31)</f>
        <v>1425</v>
      </c>
      <c r="M22" s="216">
        <f t="shared" si="7"/>
        <v>0.30924479166666669</v>
      </c>
      <c r="N22" s="215">
        <f>SUM(N23+N27+N31)</f>
        <v>3183</v>
      </c>
      <c r="O22" s="216">
        <f t="shared" si="8"/>
        <v>0.69075520833333337</v>
      </c>
      <c r="P22" s="215">
        <f>SUM(P23+P27+P31)</f>
        <v>209</v>
      </c>
      <c r="Q22" s="216">
        <f t="shared" si="0"/>
        <v>0.21816283924843424</v>
      </c>
      <c r="R22" s="215">
        <f>SUM(R23+R27+R31)</f>
        <v>749</v>
      </c>
      <c r="S22" s="216">
        <f t="shared" si="9"/>
        <v>0.78183716075156573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3161</v>
      </c>
      <c r="D23" s="215">
        <f t="shared" si="12"/>
        <v>982</v>
      </c>
      <c r="E23" s="216">
        <f t="shared" si="2"/>
        <v>0.31066118316988295</v>
      </c>
      <c r="F23" s="215">
        <f t="shared" si="3"/>
        <v>2179</v>
      </c>
      <c r="G23" s="216">
        <f t="shared" si="4"/>
        <v>0.68933881683011711</v>
      </c>
      <c r="H23" s="215">
        <f>SUM(H24+H25+H26)</f>
        <v>38</v>
      </c>
      <c r="I23" s="216">
        <f t="shared" si="5"/>
        <v>0.52777777777777779</v>
      </c>
      <c r="J23" s="215">
        <f>SUM(J24+J25+J26)</f>
        <v>34</v>
      </c>
      <c r="K23" s="216">
        <f t="shared" si="6"/>
        <v>0.47222222222222221</v>
      </c>
      <c r="L23" s="215">
        <f>SUM(L24+L25+L26)</f>
        <v>831</v>
      </c>
      <c r="M23" s="216">
        <f t="shared" si="7"/>
        <v>0.33213429256594723</v>
      </c>
      <c r="N23" s="215">
        <f>SUM(N24+N25+N26)</f>
        <v>1671</v>
      </c>
      <c r="O23" s="216">
        <f t="shared" si="8"/>
        <v>0.66786570743405271</v>
      </c>
      <c r="P23" s="215">
        <f>SUM(P24+P25+P26)</f>
        <v>113</v>
      </c>
      <c r="Q23" s="216">
        <f t="shared" si="0"/>
        <v>0.19250425894378195</v>
      </c>
      <c r="R23" s="215">
        <f>SUM(R24+R25+R26)</f>
        <v>474</v>
      </c>
      <c r="S23" s="216">
        <f t="shared" si="9"/>
        <v>0.80749574105621802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2606</v>
      </c>
      <c r="D24" s="215">
        <f t="shared" si="12"/>
        <v>684</v>
      </c>
      <c r="E24" s="216">
        <f t="shared" si="2"/>
        <v>0.26247122026093628</v>
      </c>
      <c r="F24" s="215">
        <f t="shared" si="3"/>
        <v>1922</v>
      </c>
      <c r="G24" s="216">
        <f t="shared" si="4"/>
        <v>0.73752877973906372</v>
      </c>
      <c r="H24" s="215">
        <v>38</v>
      </c>
      <c r="I24" s="216">
        <f t="shared" si="5"/>
        <v>0.52777777777777779</v>
      </c>
      <c r="J24" s="215">
        <v>34</v>
      </c>
      <c r="K24" s="216">
        <f t="shared" si="6"/>
        <v>0.47222222222222221</v>
      </c>
      <c r="L24" s="215">
        <v>547</v>
      </c>
      <c r="M24" s="216">
        <f t="shared" si="7"/>
        <v>0.27227476356396219</v>
      </c>
      <c r="N24" s="215">
        <v>1462</v>
      </c>
      <c r="O24" s="216">
        <f t="shared" si="8"/>
        <v>0.72772523643603781</v>
      </c>
      <c r="P24" s="215">
        <v>99</v>
      </c>
      <c r="Q24" s="216">
        <f t="shared" si="0"/>
        <v>0.18857142857142858</v>
      </c>
      <c r="R24" s="215">
        <v>426</v>
      </c>
      <c r="S24" s="216">
        <f t="shared" si="9"/>
        <v>0.81142857142857139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44</v>
      </c>
      <c r="D25" s="215">
        <f t="shared" si="12"/>
        <v>13</v>
      </c>
      <c r="E25" s="216">
        <f t="shared" si="2"/>
        <v>0.29545454545454547</v>
      </c>
      <c r="F25" s="215">
        <f t="shared" si="3"/>
        <v>31</v>
      </c>
      <c r="G25" s="216">
        <f t="shared" si="4"/>
        <v>0.70454545454545459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10</v>
      </c>
      <c r="M25" s="216">
        <f t="shared" si="7"/>
        <v>0.27027027027027029</v>
      </c>
      <c r="N25" s="215">
        <v>27</v>
      </c>
      <c r="O25" s="216">
        <f t="shared" si="8"/>
        <v>0.72972972972972971</v>
      </c>
      <c r="P25" s="215">
        <v>3</v>
      </c>
      <c r="Q25" s="216">
        <f t="shared" si="0"/>
        <v>0.42857142857142855</v>
      </c>
      <c r="R25" s="215">
        <v>4</v>
      </c>
      <c r="S25" s="216">
        <f t="shared" si="9"/>
        <v>0.5714285714285714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511</v>
      </c>
      <c r="D26" s="215">
        <f t="shared" si="12"/>
        <v>285</v>
      </c>
      <c r="E26" s="216">
        <f t="shared" si="2"/>
        <v>0.55772994129158515</v>
      </c>
      <c r="F26" s="215">
        <f t="shared" si="3"/>
        <v>226</v>
      </c>
      <c r="G26" s="216">
        <f t="shared" si="4"/>
        <v>0.44227005870841485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274</v>
      </c>
      <c r="M26" s="216">
        <f t="shared" si="7"/>
        <v>0.60087719298245612</v>
      </c>
      <c r="N26" s="215">
        <v>182</v>
      </c>
      <c r="O26" s="216">
        <f t="shared" si="8"/>
        <v>0.39912280701754388</v>
      </c>
      <c r="P26" s="215">
        <v>11</v>
      </c>
      <c r="Q26" s="216">
        <f t="shared" si="0"/>
        <v>0.2</v>
      </c>
      <c r="R26" s="215">
        <v>44</v>
      </c>
      <c r="S26" s="216">
        <f t="shared" si="9"/>
        <v>0.8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24</v>
      </c>
      <c r="D27" s="215">
        <f t="shared" si="12"/>
        <v>3</v>
      </c>
      <c r="E27" s="216">
        <f t="shared" si="2"/>
        <v>0.125</v>
      </c>
      <c r="F27" s="215">
        <f t="shared" si="3"/>
        <v>21</v>
      </c>
      <c r="G27" s="216">
        <f t="shared" si="4"/>
        <v>0.875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0.16666666666666666</v>
      </c>
      <c r="N27" s="215">
        <f>SUM(N28+N29+N30)</f>
        <v>15</v>
      </c>
      <c r="O27" s="216">
        <f t="shared" si="8"/>
        <v>0.83333333333333337</v>
      </c>
      <c r="P27" s="215">
        <f>SUM(P28+P29+P30)</f>
        <v>0</v>
      </c>
      <c r="Q27" s="216" t="str">
        <f t="shared" si="0"/>
        <v>-</v>
      </c>
      <c r="R27" s="215">
        <f>SUM(R28+R29+R30)</f>
        <v>6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17</v>
      </c>
      <c r="D28" s="215">
        <f t="shared" si="12"/>
        <v>1</v>
      </c>
      <c r="E28" s="216">
        <f t="shared" si="2"/>
        <v>5.8823529411764705E-2</v>
      </c>
      <c r="F28" s="215">
        <f t="shared" si="3"/>
        <v>16</v>
      </c>
      <c r="G28" s="216">
        <f t="shared" si="4"/>
        <v>0.94117647058823528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7.6923076923076927E-2</v>
      </c>
      <c r="N28" s="215">
        <v>12</v>
      </c>
      <c r="O28" s="216">
        <f t="shared" si="8"/>
        <v>0.92307692307692313</v>
      </c>
      <c r="P28" s="215">
        <v>0</v>
      </c>
      <c r="Q28" s="216" t="str">
        <f t="shared" si="0"/>
        <v>-</v>
      </c>
      <c r="R28" s="215">
        <v>4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6</v>
      </c>
      <c r="D29" s="215">
        <f t="shared" si="12"/>
        <v>2</v>
      </c>
      <c r="E29" s="216">
        <f t="shared" si="2"/>
        <v>0.33333333333333331</v>
      </c>
      <c r="F29" s="215">
        <f t="shared" si="3"/>
        <v>4</v>
      </c>
      <c r="G29" s="216">
        <f t="shared" si="4"/>
        <v>0.66666666666666663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2</v>
      </c>
      <c r="M29" s="216">
        <f t="shared" si="7"/>
        <v>0.5</v>
      </c>
      <c r="N29" s="215">
        <v>2</v>
      </c>
      <c r="O29" s="216">
        <f t="shared" si="8"/>
        <v>0.5</v>
      </c>
      <c r="P29" s="215">
        <v>0</v>
      </c>
      <c r="Q29" s="216" t="str">
        <f t="shared" si="0"/>
        <v>-</v>
      </c>
      <c r="R29" s="215">
        <v>2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2454</v>
      </c>
      <c r="D31" s="222">
        <f t="shared" si="12"/>
        <v>687</v>
      </c>
      <c r="E31" s="223">
        <f t="shared" si="2"/>
        <v>0.27995110024449876</v>
      </c>
      <c r="F31" s="222">
        <f t="shared" si="3"/>
        <v>1767</v>
      </c>
      <c r="G31" s="223">
        <f t="shared" si="4"/>
        <v>0.72004889975550124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591</v>
      </c>
      <c r="M31" s="223">
        <f t="shared" si="7"/>
        <v>0.28304597701149425</v>
      </c>
      <c r="N31" s="222">
        <v>1497</v>
      </c>
      <c r="O31" s="223">
        <f t="shared" si="8"/>
        <v>0.71695402298850575</v>
      </c>
      <c r="P31" s="222">
        <v>96</v>
      </c>
      <c r="Q31" s="223">
        <f t="shared" si="0"/>
        <v>0.26301369863013696</v>
      </c>
      <c r="R31" s="222">
        <v>269</v>
      </c>
      <c r="S31" s="223">
        <f t="shared" si="9"/>
        <v>0.73698630136986298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61" t="s">
        <v>328</v>
      </c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371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38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33"/>
  <sheetViews>
    <sheetView zoomScale="55" zoomScaleNormal="55" workbookViewId="0">
      <selection activeCell="B1" sqref="B1:W1"/>
    </sheetView>
  </sheetViews>
  <sheetFormatPr defaultColWidth="9" defaultRowHeight="16.2"/>
  <cols>
    <col min="1" max="1" width="8.33203125" style="226" customWidth="1"/>
    <col min="2" max="2" width="28.21875" style="226" customWidth="1"/>
    <col min="3" max="23" width="9.88671875" style="245" customWidth="1"/>
    <col min="24" max="24" width="10.33203125" style="245" customWidth="1"/>
    <col min="25" max="25" width="9.88671875" style="245" customWidth="1"/>
    <col min="26" max="26" width="10.21875" style="245" customWidth="1"/>
    <col min="27" max="16384" width="9" style="226"/>
  </cols>
  <sheetData>
    <row r="1" spans="1:26" ht="21" customHeight="1">
      <c r="A1" s="247"/>
      <c r="B1" s="375" t="s">
        <v>445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20"/>
      <c r="Y1" s="20"/>
      <c r="Z1" s="20"/>
    </row>
    <row r="2" spans="1:26" ht="21" customHeight="1">
      <c r="A2" s="246"/>
      <c r="B2" s="354" t="s">
        <v>33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226"/>
      <c r="Y2" s="226"/>
      <c r="Z2" s="226"/>
    </row>
    <row r="3" spans="1:26" ht="18" customHeight="1">
      <c r="A3" s="246"/>
      <c r="B3" s="355" t="s">
        <v>761</v>
      </c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25"/>
      <c r="Y3" s="25"/>
      <c r="Z3" s="25"/>
    </row>
    <row r="4" spans="1:26" ht="20.25" customHeight="1">
      <c r="A4" s="246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9"/>
      <c r="U4" s="249"/>
      <c r="V4" s="249"/>
      <c r="W4" s="250" t="s">
        <v>0</v>
      </c>
      <c r="X4" s="25"/>
      <c r="Y4" s="25"/>
      <c r="Z4" s="25"/>
    </row>
    <row r="5" spans="1:26" ht="12" customHeight="1">
      <c r="A5" s="246"/>
      <c r="B5" s="356" t="s">
        <v>759</v>
      </c>
      <c r="C5" s="357" t="s">
        <v>69</v>
      </c>
      <c r="D5" s="372"/>
      <c r="E5" s="372"/>
      <c r="F5" s="372"/>
      <c r="G5" s="372"/>
      <c r="H5" s="373" t="s">
        <v>41</v>
      </c>
      <c r="I5" s="373"/>
      <c r="J5" s="373"/>
      <c r="K5" s="373"/>
      <c r="L5" s="373" t="s">
        <v>42</v>
      </c>
      <c r="M5" s="373"/>
      <c r="N5" s="373"/>
      <c r="O5" s="373"/>
      <c r="P5" s="373" t="s">
        <v>43</v>
      </c>
      <c r="Q5" s="373"/>
      <c r="R5" s="373"/>
      <c r="S5" s="374"/>
      <c r="T5" s="372" t="s">
        <v>44</v>
      </c>
      <c r="U5" s="372"/>
      <c r="V5" s="372"/>
      <c r="W5" s="372"/>
      <c r="X5" s="226"/>
      <c r="Y5" s="226"/>
      <c r="Z5" s="226"/>
    </row>
    <row r="6" spans="1:26" ht="9" customHeight="1">
      <c r="A6" s="246"/>
      <c r="B6" s="356"/>
      <c r="C6" s="372"/>
      <c r="D6" s="372"/>
      <c r="E6" s="372"/>
      <c r="F6" s="372"/>
      <c r="G6" s="372"/>
      <c r="H6" s="373"/>
      <c r="I6" s="373"/>
      <c r="J6" s="373"/>
      <c r="K6" s="373"/>
      <c r="L6" s="373"/>
      <c r="M6" s="373"/>
      <c r="N6" s="373"/>
      <c r="O6" s="373"/>
      <c r="P6" s="374"/>
      <c r="Q6" s="374"/>
      <c r="R6" s="374"/>
      <c r="S6" s="374"/>
      <c r="T6" s="372"/>
      <c r="U6" s="372"/>
      <c r="V6" s="372"/>
      <c r="W6" s="372"/>
      <c r="X6" s="226"/>
      <c r="Y6" s="226"/>
      <c r="Z6" s="226"/>
    </row>
    <row r="7" spans="1:26" ht="11.25" hidden="1" customHeight="1">
      <c r="A7" s="246"/>
      <c r="B7" s="356"/>
      <c r="C7" s="372"/>
      <c r="D7" s="372"/>
      <c r="E7" s="372"/>
      <c r="F7" s="372"/>
      <c r="G7" s="372"/>
      <c r="H7" s="373"/>
      <c r="I7" s="373"/>
      <c r="J7" s="373"/>
      <c r="K7" s="373"/>
      <c r="L7" s="373"/>
      <c r="M7" s="373"/>
      <c r="N7" s="373"/>
      <c r="O7" s="373"/>
      <c r="P7" s="374"/>
      <c r="Q7" s="374"/>
      <c r="R7" s="374"/>
      <c r="S7" s="374"/>
      <c r="T7" s="372"/>
      <c r="U7" s="372"/>
      <c r="V7" s="372"/>
      <c r="W7" s="372"/>
      <c r="X7" s="226"/>
      <c r="Y7" s="226"/>
      <c r="Z7" s="226"/>
    </row>
    <row r="8" spans="1:26" ht="12" customHeight="1">
      <c r="A8" s="246"/>
      <c r="B8" s="356"/>
      <c r="C8" s="372"/>
      <c r="D8" s="372"/>
      <c r="E8" s="372"/>
      <c r="F8" s="372"/>
      <c r="G8" s="372"/>
      <c r="H8" s="373"/>
      <c r="I8" s="373"/>
      <c r="J8" s="373"/>
      <c r="K8" s="373"/>
      <c r="L8" s="373"/>
      <c r="M8" s="373"/>
      <c r="N8" s="373"/>
      <c r="O8" s="373"/>
      <c r="P8" s="374"/>
      <c r="Q8" s="374"/>
      <c r="R8" s="374"/>
      <c r="S8" s="374"/>
      <c r="T8" s="372"/>
      <c r="U8" s="372"/>
      <c r="V8" s="372"/>
      <c r="W8" s="372"/>
      <c r="X8" s="226"/>
      <c r="Y8" s="226"/>
      <c r="Z8" s="226"/>
    </row>
    <row r="9" spans="1:26" ht="6" customHeight="1">
      <c r="A9" s="246"/>
      <c r="B9" s="356"/>
      <c r="C9" s="372"/>
      <c r="D9" s="372"/>
      <c r="E9" s="372"/>
      <c r="F9" s="372"/>
      <c r="G9" s="372"/>
      <c r="H9" s="373"/>
      <c r="I9" s="373"/>
      <c r="J9" s="373"/>
      <c r="K9" s="373"/>
      <c r="L9" s="373"/>
      <c r="M9" s="373"/>
      <c r="N9" s="373"/>
      <c r="O9" s="373"/>
      <c r="P9" s="374"/>
      <c r="Q9" s="374"/>
      <c r="R9" s="374"/>
      <c r="S9" s="374"/>
      <c r="T9" s="372"/>
      <c r="U9" s="372"/>
      <c r="V9" s="372"/>
      <c r="W9" s="372"/>
      <c r="X9" s="226"/>
      <c r="Y9" s="226"/>
      <c r="Z9" s="226"/>
    </row>
    <row r="10" spans="1:26" ht="23.25" customHeight="1">
      <c r="A10" s="246"/>
      <c r="B10" s="356"/>
      <c r="C10" s="251" t="s">
        <v>749</v>
      </c>
      <c r="D10" s="251" t="s">
        <v>2</v>
      </c>
      <c r="E10" s="252" t="s">
        <v>750</v>
      </c>
      <c r="F10" s="251" t="s">
        <v>3</v>
      </c>
      <c r="G10" s="252" t="s">
        <v>750</v>
      </c>
      <c r="H10" s="251" t="s">
        <v>2</v>
      </c>
      <c r="I10" s="252" t="s">
        <v>750</v>
      </c>
      <c r="J10" s="251" t="s">
        <v>3</v>
      </c>
      <c r="K10" s="252" t="s">
        <v>750</v>
      </c>
      <c r="L10" s="251" t="s">
        <v>2</v>
      </c>
      <c r="M10" s="252" t="s">
        <v>750</v>
      </c>
      <c r="N10" s="251" t="s">
        <v>3</v>
      </c>
      <c r="O10" s="252" t="s">
        <v>750</v>
      </c>
      <c r="P10" s="251" t="s">
        <v>2</v>
      </c>
      <c r="Q10" s="252" t="s">
        <v>750</v>
      </c>
      <c r="R10" s="251" t="s">
        <v>3</v>
      </c>
      <c r="S10" s="252" t="s">
        <v>750</v>
      </c>
      <c r="T10" s="251" t="s">
        <v>2</v>
      </c>
      <c r="U10" s="252" t="s">
        <v>750</v>
      </c>
      <c r="V10" s="251" t="s">
        <v>3</v>
      </c>
      <c r="W10" s="252" t="s">
        <v>750</v>
      </c>
      <c r="X10" s="226"/>
      <c r="Y10" s="226"/>
      <c r="Z10" s="226"/>
    </row>
    <row r="11" spans="1:26" ht="18.75" customHeight="1">
      <c r="A11" s="246"/>
      <c r="B11" s="210" t="s">
        <v>46</v>
      </c>
      <c r="C11" s="211">
        <f>SUM(C12,C22)</f>
        <v>9114</v>
      </c>
      <c r="D11" s="211">
        <f>SUM(D12,D22)</f>
        <v>2736</v>
      </c>
      <c r="E11" s="212">
        <f>IF(D11=0,"-",D11/(D11+F11))</f>
        <v>0.30019749835418036</v>
      </c>
      <c r="F11" s="211">
        <f>SUM(F12,F22)</f>
        <v>6378</v>
      </c>
      <c r="G11" s="212">
        <f>IF(F11=0,"-",F11/(F11+D11))</f>
        <v>0.69980250164581959</v>
      </c>
      <c r="H11" s="211">
        <f>SUM(H12,H22)</f>
        <v>117</v>
      </c>
      <c r="I11" s="212">
        <f>IF(H11=0,"-",H11/(H11+J11))</f>
        <v>0.43984962406015038</v>
      </c>
      <c r="J11" s="211">
        <f>SUM(J12,J22)</f>
        <v>149</v>
      </c>
      <c r="K11" s="212">
        <f>IF(J11=0,"-",J11/(J11+H11))</f>
        <v>0.56015037593984962</v>
      </c>
      <c r="L11" s="211">
        <f>SUM(L12,L22)</f>
        <v>2258</v>
      </c>
      <c r="M11" s="212">
        <f>IF(L11=0,"-",L11/(L11+N11))</f>
        <v>0.30398492191707055</v>
      </c>
      <c r="N11" s="211">
        <f>SUM(N12,N22)</f>
        <v>5170</v>
      </c>
      <c r="O11" s="212">
        <f>IF(N11=0,"-",N11/(N11+L11))</f>
        <v>0.69601507808292951</v>
      </c>
      <c r="P11" s="211">
        <f>SUM(P12,P22)</f>
        <v>361</v>
      </c>
      <c r="Q11" s="212">
        <f t="shared" ref="Q11:Q31" si="0">IF(P11=0,"-",P11/(P11+R11))</f>
        <v>0.25440451021846372</v>
      </c>
      <c r="R11" s="211">
        <f>SUM(R12,R22)</f>
        <v>1058</v>
      </c>
      <c r="S11" s="212">
        <f>IF(R11=0,"-",R11/(R11+P11))</f>
        <v>0.74559548978153634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A12" s="213"/>
      <c r="B12" s="214" t="s">
        <v>47</v>
      </c>
      <c r="C12" s="215">
        <f t="shared" ref="C12:C31" si="1">SUM(D12,F12)</f>
        <v>3551</v>
      </c>
      <c r="D12" s="215">
        <f>SUM(H12,L12,P12,T12)</f>
        <v>1083</v>
      </c>
      <c r="E12" s="216">
        <f t="shared" ref="E12:E31" si="2">IF(D12=0,"-",D12/(D12+F12))</f>
        <v>0.30498451140523797</v>
      </c>
      <c r="F12" s="215">
        <f t="shared" ref="F12:F31" si="3">SUM(J12,N12,R12,V12)</f>
        <v>2468</v>
      </c>
      <c r="G12" s="216">
        <f t="shared" ref="G12:G31" si="4">IF(F12=0,"-",F12/(F12+D12))</f>
        <v>0.69501548859476203</v>
      </c>
      <c r="H12" s="215">
        <f>SUM(H13+H17+H21)</f>
        <v>79</v>
      </c>
      <c r="I12" s="216">
        <f t="shared" ref="I12:I31" si="5">IF(H12=0,"-",H12/(H12+J12))</f>
        <v>0.40721649484536082</v>
      </c>
      <c r="J12" s="215">
        <f>SUM(J13+J17+J21)</f>
        <v>115</v>
      </c>
      <c r="K12" s="216">
        <f t="shared" ref="K12:K31" si="6">IF(J12=0,"-",J12/(J12+H12))</f>
        <v>0.59278350515463918</v>
      </c>
      <c r="L12" s="215">
        <f>SUM(L13+L17+L21)</f>
        <v>840</v>
      </c>
      <c r="M12" s="216">
        <f t="shared" ref="M12:M31" si="7">IF(L12=0,"-",L12/(L12+N12))</f>
        <v>0.29661016949152541</v>
      </c>
      <c r="N12" s="215">
        <f>SUM(N13+N17+N21)</f>
        <v>1992</v>
      </c>
      <c r="O12" s="216">
        <f t="shared" ref="O12:O31" si="8">IF(N12=0,"-",N12/(N12+L12))</f>
        <v>0.70338983050847459</v>
      </c>
      <c r="P12" s="215">
        <f>SUM(P13+P17+P21)</f>
        <v>164</v>
      </c>
      <c r="Q12" s="216">
        <f t="shared" si="0"/>
        <v>0.31297709923664124</v>
      </c>
      <c r="R12" s="215">
        <f>SUM(R13+R17+R21)</f>
        <v>360</v>
      </c>
      <c r="S12" s="216">
        <f t="shared" ref="S12:S31" si="9">IF(R12=0,"-",R12/(R12+P12))</f>
        <v>0.68702290076335881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A13" s="246"/>
      <c r="B13" s="217" t="s">
        <v>48</v>
      </c>
      <c r="C13" s="215">
        <f t="shared" si="1"/>
        <v>2107</v>
      </c>
      <c r="D13" s="215">
        <f>SUM(H13,L13,P13,T13)</f>
        <v>578</v>
      </c>
      <c r="E13" s="216">
        <f t="shared" si="2"/>
        <v>0.27432368296155674</v>
      </c>
      <c r="F13" s="215">
        <f t="shared" si="3"/>
        <v>1529</v>
      </c>
      <c r="G13" s="216">
        <f t="shared" si="4"/>
        <v>0.72567631703844326</v>
      </c>
      <c r="H13" s="215">
        <f>SUM(H14+H15+H16)</f>
        <v>47</v>
      </c>
      <c r="I13" s="216">
        <f t="shared" si="5"/>
        <v>0.38524590163934425</v>
      </c>
      <c r="J13" s="215">
        <f>SUM(J14+J15+J16)</f>
        <v>75</v>
      </c>
      <c r="K13" s="216">
        <f t="shared" si="6"/>
        <v>0.61475409836065575</v>
      </c>
      <c r="L13" s="215">
        <f>SUM(L14+L15+L16)</f>
        <v>479</v>
      </c>
      <c r="M13" s="216">
        <f t="shared" si="7"/>
        <v>0.27138810198300284</v>
      </c>
      <c r="N13" s="215">
        <f>SUM(N14+N15+N16)</f>
        <v>1286</v>
      </c>
      <c r="O13" s="216">
        <f t="shared" si="8"/>
        <v>0.72861189801699722</v>
      </c>
      <c r="P13" s="215">
        <f>SUM(P14+P15+P16)</f>
        <v>52</v>
      </c>
      <c r="Q13" s="216">
        <f t="shared" si="0"/>
        <v>0.23744292237442921</v>
      </c>
      <c r="R13" s="215">
        <f>SUM(R14+R15+R16)</f>
        <v>167</v>
      </c>
      <c r="S13" s="216">
        <f t="shared" si="9"/>
        <v>0.76255707762557079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A14" s="246"/>
      <c r="B14" s="218" t="s">
        <v>751</v>
      </c>
      <c r="C14" s="215">
        <f t="shared" si="1"/>
        <v>1728</v>
      </c>
      <c r="D14" s="215">
        <f t="shared" ref="D14:D31" si="12">SUM(H14,L14,P14,T14)</f>
        <v>392</v>
      </c>
      <c r="E14" s="216">
        <f t="shared" si="2"/>
        <v>0.22685185185185186</v>
      </c>
      <c r="F14" s="215">
        <f t="shared" si="3"/>
        <v>1336</v>
      </c>
      <c r="G14" s="216">
        <f t="shared" si="4"/>
        <v>0.77314814814814814</v>
      </c>
      <c r="H14" s="215">
        <v>40</v>
      </c>
      <c r="I14" s="216">
        <f t="shared" si="5"/>
        <v>0.35714285714285715</v>
      </c>
      <c r="J14" s="215">
        <v>72</v>
      </c>
      <c r="K14" s="216">
        <f t="shared" si="6"/>
        <v>0.6428571428571429</v>
      </c>
      <c r="L14" s="215">
        <v>307</v>
      </c>
      <c r="M14" s="216">
        <f t="shared" si="7"/>
        <v>0.21634954193093728</v>
      </c>
      <c r="N14" s="215">
        <v>1112</v>
      </c>
      <c r="O14" s="216">
        <f t="shared" si="8"/>
        <v>0.78365045806906275</v>
      </c>
      <c r="P14" s="215">
        <v>45</v>
      </c>
      <c r="Q14" s="216">
        <f t="shared" si="0"/>
        <v>0.22959183673469388</v>
      </c>
      <c r="R14" s="215">
        <v>151</v>
      </c>
      <c r="S14" s="216">
        <f t="shared" si="9"/>
        <v>0.77040816326530615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A15" s="246"/>
      <c r="B15" s="218" t="s">
        <v>5</v>
      </c>
      <c r="C15" s="215">
        <f t="shared" si="1"/>
        <v>157</v>
      </c>
      <c r="D15" s="215">
        <f t="shared" si="12"/>
        <v>63</v>
      </c>
      <c r="E15" s="216">
        <f t="shared" si="2"/>
        <v>0.40127388535031849</v>
      </c>
      <c r="F15" s="215">
        <f t="shared" si="3"/>
        <v>94</v>
      </c>
      <c r="G15" s="216">
        <f t="shared" si="4"/>
        <v>0.59872611464968151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55</v>
      </c>
      <c r="M15" s="216">
        <f t="shared" si="7"/>
        <v>0.40145985401459855</v>
      </c>
      <c r="N15" s="215">
        <v>82</v>
      </c>
      <c r="O15" s="216">
        <f t="shared" si="8"/>
        <v>0.59854014598540151</v>
      </c>
      <c r="P15" s="215">
        <v>5</v>
      </c>
      <c r="Q15" s="216">
        <f t="shared" si="0"/>
        <v>0.33333333333333331</v>
      </c>
      <c r="R15" s="215">
        <v>10</v>
      </c>
      <c r="S15" s="216">
        <f t="shared" si="9"/>
        <v>0.66666666666666663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A16" s="246"/>
      <c r="B16" s="218" t="s">
        <v>49</v>
      </c>
      <c r="C16" s="215">
        <f t="shared" si="1"/>
        <v>222</v>
      </c>
      <c r="D16" s="215">
        <f t="shared" si="12"/>
        <v>123</v>
      </c>
      <c r="E16" s="216">
        <f t="shared" si="2"/>
        <v>0.55405405405405406</v>
      </c>
      <c r="F16" s="215">
        <f t="shared" si="3"/>
        <v>99</v>
      </c>
      <c r="G16" s="216">
        <f t="shared" si="4"/>
        <v>0.44594594594594594</v>
      </c>
      <c r="H16" s="215">
        <v>4</v>
      </c>
      <c r="I16" s="216">
        <f t="shared" si="5"/>
        <v>0.8</v>
      </c>
      <c r="J16" s="215">
        <v>1</v>
      </c>
      <c r="K16" s="216">
        <f t="shared" si="6"/>
        <v>0.2</v>
      </c>
      <c r="L16" s="215">
        <v>117</v>
      </c>
      <c r="M16" s="216">
        <f t="shared" si="7"/>
        <v>0.55980861244019142</v>
      </c>
      <c r="N16" s="215">
        <v>92</v>
      </c>
      <c r="O16" s="216">
        <f t="shared" si="8"/>
        <v>0.44019138755980863</v>
      </c>
      <c r="P16" s="215">
        <v>2</v>
      </c>
      <c r="Q16" s="216">
        <f t="shared" si="0"/>
        <v>0.25</v>
      </c>
      <c r="R16" s="215">
        <v>6</v>
      </c>
      <c r="S16" s="216">
        <f t="shared" si="9"/>
        <v>0.75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1:26" ht="18.75" customHeight="1">
      <c r="A17" s="246"/>
      <c r="B17" s="217" t="s">
        <v>50</v>
      </c>
      <c r="C17" s="215">
        <f t="shared" si="1"/>
        <v>818</v>
      </c>
      <c r="D17" s="215">
        <f t="shared" si="12"/>
        <v>344</v>
      </c>
      <c r="E17" s="216">
        <f t="shared" si="2"/>
        <v>0.42053789731051344</v>
      </c>
      <c r="F17" s="215">
        <f t="shared" si="3"/>
        <v>474</v>
      </c>
      <c r="G17" s="216">
        <f t="shared" si="4"/>
        <v>0.5794621026894865</v>
      </c>
      <c r="H17" s="215">
        <f>SUM(H18+H19+H20)</f>
        <v>15</v>
      </c>
      <c r="I17" s="216">
        <f t="shared" si="5"/>
        <v>0.625</v>
      </c>
      <c r="J17" s="215">
        <f>SUM(J18+J19+J20)</f>
        <v>9</v>
      </c>
      <c r="K17" s="216">
        <f t="shared" si="6"/>
        <v>0.375</v>
      </c>
      <c r="L17" s="215">
        <f>SUM(L18+L19+L20)</f>
        <v>226</v>
      </c>
      <c r="M17" s="216">
        <f t="shared" si="7"/>
        <v>0.41929499072356213</v>
      </c>
      <c r="N17" s="215">
        <f>SUM(N18+N19+N20)</f>
        <v>313</v>
      </c>
      <c r="O17" s="216">
        <f t="shared" si="8"/>
        <v>0.58070500927643787</v>
      </c>
      <c r="P17" s="215">
        <f>SUM(P18+P19+P20)</f>
        <v>103</v>
      </c>
      <c r="Q17" s="216">
        <f t="shared" si="0"/>
        <v>0.40392156862745099</v>
      </c>
      <c r="R17" s="215">
        <f>SUM(R18+R19+R20)</f>
        <v>152</v>
      </c>
      <c r="S17" s="216">
        <f t="shared" si="9"/>
        <v>0.59607843137254901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1:26" ht="18.75" customHeight="1">
      <c r="A18" s="246"/>
      <c r="B18" s="219" t="s">
        <v>51</v>
      </c>
      <c r="C18" s="215">
        <f t="shared" si="1"/>
        <v>573</v>
      </c>
      <c r="D18" s="215">
        <f t="shared" si="12"/>
        <v>239</v>
      </c>
      <c r="E18" s="216">
        <f t="shared" si="2"/>
        <v>0.41710296684118675</v>
      </c>
      <c r="F18" s="215">
        <f t="shared" si="3"/>
        <v>334</v>
      </c>
      <c r="G18" s="216">
        <f t="shared" si="4"/>
        <v>0.58289703315881325</v>
      </c>
      <c r="H18" s="215">
        <v>7</v>
      </c>
      <c r="I18" s="216">
        <f t="shared" si="5"/>
        <v>0.7</v>
      </c>
      <c r="J18" s="215">
        <v>3</v>
      </c>
      <c r="K18" s="216">
        <f t="shared" si="6"/>
        <v>0.3</v>
      </c>
      <c r="L18" s="215">
        <v>173</v>
      </c>
      <c r="M18" s="216">
        <f t="shared" si="7"/>
        <v>0.43908629441624364</v>
      </c>
      <c r="N18" s="215">
        <v>221</v>
      </c>
      <c r="O18" s="216">
        <f t="shared" si="8"/>
        <v>0.56091370558375631</v>
      </c>
      <c r="P18" s="215">
        <v>59</v>
      </c>
      <c r="Q18" s="216">
        <f t="shared" si="0"/>
        <v>0.34911242603550297</v>
      </c>
      <c r="R18" s="215">
        <v>110</v>
      </c>
      <c r="S18" s="216">
        <f t="shared" si="9"/>
        <v>0.65088757396449703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1:26" ht="18.75" customHeight="1">
      <c r="A19" s="246"/>
      <c r="B19" s="219" t="s">
        <v>52</v>
      </c>
      <c r="C19" s="215">
        <f t="shared" si="1"/>
        <v>169</v>
      </c>
      <c r="D19" s="215">
        <f t="shared" si="12"/>
        <v>84</v>
      </c>
      <c r="E19" s="216">
        <f t="shared" si="2"/>
        <v>0.49704142011834318</v>
      </c>
      <c r="F19" s="215">
        <f t="shared" si="3"/>
        <v>85</v>
      </c>
      <c r="G19" s="216">
        <f t="shared" si="4"/>
        <v>0.50295857988165682</v>
      </c>
      <c r="H19" s="215">
        <v>8</v>
      </c>
      <c r="I19" s="216">
        <f t="shared" si="5"/>
        <v>0.66666666666666663</v>
      </c>
      <c r="J19" s="215">
        <v>4</v>
      </c>
      <c r="K19" s="216">
        <f t="shared" si="6"/>
        <v>0.33333333333333331</v>
      </c>
      <c r="L19" s="215">
        <v>34</v>
      </c>
      <c r="M19" s="216">
        <f t="shared" si="7"/>
        <v>0.44155844155844154</v>
      </c>
      <c r="N19" s="215">
        <v>43</v>
      </c>
      <c r="O19" s="216">
        <f t="shared" si="8"/>
        <v>0.55844155844155841</v>
      </c>
      <c r="P19" s="215">
        <v>42</v>
      </c>
      <c r="Q19" s="216">
        <f t="shared" si="0"/>
        <v>0.52500000000000002</v>
      </c>
      <c r="R19" s="215">
        <v>38</v>
      </c>
      <c r="S19" s="216">
        <f t="shared" si="9"/>
        <v>0.47499999999999998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1:26" ht="18.75" customHeight="1">
      <c r="A20" s="246"/>
      <c r="B20" s="219" t="s">
        <v>53</v>
      </c>
      <c r="C20" s="215">
        <f t="shared" si="1"/>
        <v>76</v>
      </c>
      <c r="D20" s="215">
        <f t="shared" si="12"/>
        <v>21</v>
      </c>
      <c r="E20" s="216">
        <f t="shared" si="2"/>
        <v>0.27631578947368424</v>
      </c>
      <c r="F20" s="215">
        <f t="shared" si="3"/>
        <v>55</v>
      </c>
      <c r="G20" s="216">
        <f t="shared" si="4"/>
        <v>0.72368421052631582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19</v>
      </c>
      <c r="M20" s="216">
        <f t="shared" si="7"/>
        <v>0.27941176470588236</v>
      </c>
      <c r="N20" s="215">
        <v>49</v>
      </c>
      <c r="O20" s="216">
        <f t="shared" si="8"/>
        <v>0.72058823529411764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1:26" ht="18.75" customHeight="1">
      <c r="A21" s="246"/>
      <c r="B21" s="217" t="s">
        <v>54</v>
      </c>
      <c r="C21" s="215">
        <f t="shared" si="1"/>
        <v>626</v>
      </c>
      <c r="D21" s="215">
        <f t="shared" si="12"/>
        <v>161</v>
      </c>
      <c r="E21" s="216">
        <f t="shared" si="2"/>
        <v>0.25718849840255592</v>
      </c>
      <c r="F21" s="215">
        <f t="shared" si="3"/>
        <v>465</v>
      </c>
      <c r="G21" s="216">
        <f t="shared" si="4"/>
        <v>0.74281150159744413</v>
      </c>
      <c r="H21" s="215">
        <v>17</v>
      </c>
      <c r="I21" s="216">
        <f t="shared" si="5"/>
        <v>0.35416666666666669</v>
      </c>
      <c r="J21" s="215">
        <v>31</v>
      </c>
      <c r="K21" s="216">
        <f t="shared" si="6"/>
        <v>0.64583333333333337</v>
      </c>
      <c r="L21" s="215">
        <v>135</v>
      </c>
      <c r="M21" s="216">
        <f t="shared" si="7"/>
        <v>0.25568181818181818</v>
      </c>
      <c r="N21" s="215">
        <v>393</v>
      </c>
      <c r="O21" s="216">
        <f t="shared" si="8"/>
        <v>0.74431818181818177</v>
      </c>
      <c r="P21" s="215">
        <v>9</v>
      </c>
      <c r="Q21" s="216">
        <f t="shared" si="0"/>
        <v>0.18</v>
      </c>
      <c r="R21" s="215">
        <v>41</v>
      </c>
      <c r="S21" s="216">
        <f t="shared" si="9"/>
        <v>0.82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1:26" ht="18.75" customHeight="1">
      <c r="A22" s="246"/>
      <c r="B22" s="220" t="s">
        <v>752</v>
      </c>
      <c r="C22" s="215">
        <f t="shared" si="1"/>
        <v>5563</v>
      </c>
      <c r="D22" s="215">
        <f t="shared" si="12"/>
        <v>1653</v>
      </c>
      <c r="E22" s="216">
        <f t="shared" si="2"/>
        <v>0.29714182994786986</v>
      </c>
      <c r="F22" s="215">
        <f t="shared" si="3"/>
        <v>3910</v>
      </c>
      <c r="G22" s="216">
        <f t="shared" si="4"/>
        <v>0.70285817005213014</v>
      </c>
      <c r="H22" s="215">
        <f>SUM(H23+H27+H31)</f>
        <v>38</v>
      </c>
      <c r="I22" s="216">
        <f t="shared" si="5"/>
        <v>0.52777777777777779</v>
      </c>
      <c r="J22" s="215">
        <f>SUM(J23+J27+J31)</f>
        <v>34</v>
      </c>
      <c r="K22" s="216">
        <f t="shared" si="6"/>
        <v>0.47222222222222221</v>
      </c>
      <c r="L22" s="215">
        <f>SUM(L23+L27+L31)</f>
        <v>1418</v>
      </c>
      <c r="M22" s="216">
        <f t="shared" si="7"/>
        <v>0.30852915578764145</v>
      </c>
      <c r="N22" s="215">
        <f>SUM(N23+N27+N31)</f>
        <v>3178</v>
      </c>
      <c r="O22" s="216">
        <f t="shared" si="8"/>
        <v>0.6914708442123586</v>
      </c>
      <c r="P22" s="215">
        <f>SUM(P23+P27+P31)</f>
        <v>197</v>
      </c>
      <c r="Q22" s="216">
        <f t="shared" si="0"/>
        <v>0.22011173184357541</v>
      </c>
      <c r="R22" s="215">
        <f>SUM(R23+R27+R31)</f>
        <v>698</v>
      </c>
      <c r="S22" s="216">
        <f t="shared" si="9"/>
        <v>0.77988826815642454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1:26" ht="18.75" customHeight="1">
      <c r="A23" s="246"/>
      <c r="B23" s="217" t="s">
        <v>48</v>
      </c>
      <c r="C23" s="215">
        <f t="shared" si="1"/>
        <v>3096</v>
      </c>
      <c r="D23" s="215">
        <f t="shared" si="12"/>
        <v>976</v>
      </c>
      <c r="E23" s="216">
        <f t="shared" si="2"/>
        <v>0.3152454780361757</v>
      </c>
      <c r="F23" s="215">
        <f t="shared" si="3"/>
        <v>2120</v>
      </c>
      <c r="G23" s="216">
        <f t="shared" si="4"/>
        <v>0.68475452196382425</v>
      </c>
      <c r="H23" s="215">
        <f>SUM(H24+H25+H26)</f>
        <v>38</v>
      </c>
      <c r="I23" s="216">
        <f t="shared" si="5"/>
        <v>0.53521126760563376</v>
      </c>
      <c r="J23" s="215">
        <f>SUM(J24+J25+J26)</f>
        <v>33</v>
      </c>
      <c r="K23" s="216">
        <f t="shared" si="6"/>
        <v>0.46478873239436619</v>
      </c>
      <c r="L23" s="215">
        <f>SUM(L24+L25+L26)</f>
        <v>834</v>
      </c>
      <c r="M23" s="216">
        <f t="shared" si="7"/>
        <v>0.33453670276774972</v>
      </c>
      <c r="N23" s="215">
        <f>SUM(N24+N25+N26)</f>
        <v>1659</v>
      </c>
      <c r="O23" s="216">
        <f t="shared" si="8"/>
        <v>0.66546329723225028</v>
      </c>
      <c r="P23" s="215">
        <f>SUM(P24+P25+P26)</f>
        <v>104</v>
      </c>
      <c r="Q23" s="216">
        <f t="shared" si="0"/>
        <v>0.19548872180451127</v>
      </c>
      <c r="R23" s="215">
        <f>SUM(R24+R25+R26)</f>
        <v>428</v>
      </c>
      <c r="S23" s="216">
        <f t="shared" si="9"/>
        <v>0.80451127819548873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1:26" ht="18.75" customHeight="1">
      <c r="A24" s="246"/>
      <c r="B24" s="218" t="s">
        <v>751</v>
      </c>
      <c r="C24" s="215">
        <f t="shared" si="1"/>
        <v>2543</v>
      </c>
      <c r="D24" s="215">
        <f t="shared" si="12"/>
        <v>677</v>
      </c>
      <c r="E24" s="216">
        <f t="shared" si="2"/>
        <v>0.26622099882029099</v>
      </c>
      <c r="F24" s="215">
        <f t="shared" si="3"/>
        <v>1866</v>
      </c>
      <c r="G24" s="216">
        <f t="shared" si="4"/>
        <v>0.73377900117970896</v>
      </c>
      <c r="H24" s="215">
        <v>38</v>
      </c>
      <c r="I24" s="216">
        <f t="shared" si="5"/>
        <v>0.53521126760563376</v>
      </c>
      <c r="J24" s="215">
        <v>33</v>
      </c>
      <c r="K24" s="216">
        <f t="shared" si="6"/>
        <v>0.46478873239436619</v>
      </c>
      <c r="L24" s="215">
        <v>549</v>
      </c>
      <c r="M24" s="216">
        <f t="shared" si="7"/>
        <v>0.27381546134663343</v>
      </c>
      <c r="N24" s="215">
        <v>1456</v>
      </c>
      <c r="O24" s="216">
        <f t="shared" si="8"/>
        <v>0.72618453865336663</v>
      </c>
      <c r="P24" s="215">
        <v>90</v>
      </c>
      <c r="Q24" s="216">
        <f t="shared" si="0"/>
        <v>0.19271948608137046</v>
      </c>
      <c r="R24" s="215">
        <v>377</v>
      </c>
      <c r="S24" s="216">
        <f t="shared" si="9"/>
        <v>0.80728051391862954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1:26" ht="18.75" customHeight="1">
      <c r="A25" s="246"/>
      <c r="B25" s="218" t="s">
        <v>5</v>
      </c>
      <c r="C25" s="215">
        <f t="shared" si="1"/>
        <v>43</v>
      </c>
      <c r="D25" s="215">
        <f t="shared" si="12"/>
        <v>12</v>
      </c>
      <c r="E25" s="216">
        <f t="shared" si="2"/>
        <v>0.27906976744186046</v>
      </c>
      <c r="F25" s="215">
        <f t="shared" si="3"/>
        <v>31</v>
      </c>
      <c r="G25" s="216">
        <f t="shared" si="4"/>
        <v>0.72093023255813948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9</v>
      </c>
      <c r="M25" s="216">
        <f t="shared" si="7"/>
        <v>0.26470588235294118</v>
      </c>
      <c r="N25" s="215">
        <v>25</v>
      </c>
      <c r="O25" s="216">
        <f t="shared" si="8"/>
        <v>0.73529411764705888</v>
      </c>
      <c r="P25" s="215">
        <v>3</v>
      </c>
      <c r="Q25" s="216">
        <f t="shared" si="0"/>
        <v>0.33333333333333331</v>
      </c>
      <c r="R25" s="215">
        <v>6</v>
      </c>
      <c r="S25" s="216">
        <f t="shared" si="9"/>
        <v>0.66666666666666663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1:26" ht="18.75" customHeight="1">
      <c r="A26" s="246"/>
      <c r="B26" s="218" t="s">
        <v>49</v>
      </c>
      <c r="C26" s="215">
        <f t="shared" si="1"/>
        <v>510</v>
      </c>
      <c r="D26" s="215">
        <f t="shared" si="12"/>
        <v>287</v>
      </c>
      <c r="E26" s="216">
        <f t="shared" si="2"/>
        <v>0.56274509803921569</v>
      </c>
      <c r="F26" s="215">
        <f t="shared" si="3"/>
        <v>223</v>
      </c>
      <c r="G26" s="216">
        <f t="shared" si="4"/>
        <v>0.43725490196078431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276</v>
      </c>
      <c r="M26" s="216">
        <f t="shared" si="7"/>
        <v>0.60792951541850215</v>
      </c>
      <c r="N26" s="215">
        <v>178</v>
      </c>
      <c r="O26" s="216">
        <f t="shared" si="8"/>
        <v>0.39207048458149779</v>
      </c>
      <c r="P26" s="215">
        <v>11</v>
      </c>
      <c r="Q26" s="216">
        <f t="shared" si="0"/>
        <v>0.19642857142857142</v>
      </c>
      <c r="R26" s="215">
        <v>45</v>
      </c>
      <c r="S26" s="216">
        <f t="shared" si="9"/>
        <v>0.8035714285714286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1:26" ht="18.75" customHeight="1">
      <c r="A27" s="246"/>
      <c r="B27" s="217" t="s">
        <v>50</v>
      </c>
      <c r="C27" s="215">
        <f t="shared" si="1"/>
        <v>23</v>
      </c>
      <c r="D27" s="215">
        <f t="shared" si="12"/>
        <v>2</v>
      </c>
      <c r="E27" s="216">
        <f t="shared" si="2"/>
        <v>8.6956521739130432E-2</v>
      </c>
      <c r="F27" s="215">
        <f t="shared" si="3"/>
        <v>21</v>
      </c>
      <c r="G27" s="216">
        <f t="shared" si="4"/>
        <v>0.91304347826086951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2</v>
      </c>
      <c r="M27" s="216">
        <f t="shared" si="7"/>
        <v>0.10526315789473684</v>
      </c>
      <c r="N27" s="215">
        <f>SUM(N28+N29+N30)</f>
        <v>17</v>
      </c>
      <c r="O27" s="216">
        <f t="shared" si="8"/>
        <v>0.89473684210526316</v>
      </c>
      <c r="P27" s="215">
        <f>SUM(P28+P29+P30)</f>
        <v>0</v>
      </c>
      <c r="Q27" s="216" t="str">
        <f t="shared" si="0"/>
        <v>-</v>
      </c>
      <c r="R27" s="215">
        <f>SUM(R28+R29+R30)</f>
        <v>4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1:26" ht="18.75" customHeight="1">
      <c r="A28" s="246"/>
      <c r="B28" s="219" t="s">
        <v>51</v>
      </c>
      <c r="C28" s="215">
        <f t="shared" si="1"/>
        <v>16</v>
      </c>
      <c r="D28" s="215">
        <f t="shared" si="12"/>
        <v>1</v>
      </c>
      <c r="E28" s="216">
        <f t="shared" si="2"/>
        <v>6.25E-2</v>
      </c>
      <c r="F28" s="215">
        <f t="shared" si="3"/>
        <v>15</v>
      </c>
      <c r="G28" s="216">
        <f t="shared" si="4"/>
        <v>0.9375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1</v>
      </c>
      <c r="M28" s="216">
        <f t="shared" si="7"/>
        <v>7.6923076923076927E-2</v>
      </c>
      <c r="N28" s="215">
        <v>12</v>
      </c>
      <c r="O28" s="216">
        <f t="shared" si="8"/>
        <v>0.92307692307692313</v>
      </c>
      <c r="P28" s="215">
        <v>0</v>
      </c>
      <c r="Q28" s="216" t="str">
        <f t="shared" si="0"/>
        <v>-</v>
      </c>
      <c r="R28" s="215">
        <v>3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1:26" ht="18.75" customHeight="1">
      <c r="A29" s="246"/>
      <c r="B29" s="219" t="s">
        <v>52</v>
      </c>
      <c r="C29" s="215">
        <f t="shared" si="1"/>
        <v>6</v>
      </c>
      <c r="D29" s="215">
        <f t="shared" si="12"/>
        <v>1</v>
      </c>
      <c r="E29" s="216">
        <f t="shared" si="2"/>
        <v>0.16666666666666666</v>
      </c>
      <c r="F29" s="215">
        <f t="shared" si="3"/>
        <v>5</v>
      </c>
      <c r="G29" s="216">
        <f t="shared" si="4"/>
        <v>0.83333333333333337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1</v>
      </c>
      <c r="M29" s="216">
        <f t="shared" si="7"/>
        <v>0.2</v>
      </c>
      <c r="N29" s="215">
        <v>4</v>
      </c>
      <c r="O29" s="216">
        <f t="shared" si="8"/>
        <v>0.8</v>
      </c>
      <c r="P29" s="215">
        <v>0</v>
      </c>
      <c r="Q29" s="216" t="str">
        <f t="shared" si="0"/>
        <v>-</v>
      </c>
      <c r="R29" s="215">
        <v>1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1:26" ht="18.75" customHeight="1">
      <c r="A30" s="246"/>
      <c r="B30" s="219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1:26" ht="18.75" customHeight="1">
      <c r="A31" s="246"/>
      <c r="B31" s="221" t="s">
        <v>54</v>
      </c>
      <c r="C31" s="222">
        <f t="shared" si="1"/>
        <v>2444</v>
      </c>
      <c r="D31" s="222">
        <f t="shared" si="12"/>
        <v>675</v>
      </c>
      <c r="E31" s="223">
        <f t="shared" si="2"/>
        <v>0.27618657937806873</v>
      </c>
      <c r="F31" s="222">
        <f t="shared" si="3"/>
        <v>1769</v>
      </c>
      <c r="G31" s="223">
        <f t="shared" si="4"/>
        <v>0.72381342062193121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582</v>
      </c>
      <c r="M31" s="223">
        <f t="shared" si="7"/>
        <v>0.27927063339731284</v>
      </c>
      <c r="N31" s="222">
        <v>1502</v>
      </c>
      <c r="O31" s="223">
        <f t="shared" si="8"/>
        <v>0.72072936660268716</v>
      </c>
      <c r="P31" s="222">
        <v>93</v>
      </c>
      <c r="Q31" s="223">
        <f t="shared" si="0"/>
        <v>0.25905292479108633</v>
      </c>
      <c r="R31" s="222">
        <v>266</v>
      </c>
      <c r="S31" s="223">
        <f t="shared" si="9"/>
        <v>0.74094707520891367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1:26">
      <c r="A32" s="246"/>
      <c r="B32" s="351" t="s">
        <v>328</v>
      </c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371"/>
      <c r="W32" s="253"/>
    </row>
    <row r="33" spans="1:23">
      <c r="A33" s="246"/>
      <c r="B33" s="246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3"/>
      <c r="U33" s="253"/>
      <c r="V33" s="253"/>
      <c r="W33" s="253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37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32"/>
  <sheetViews>
    <sheetView zoomScale="55" zoomScaleNormal="55" workbookViewId="0">
      <selection activeCell="F44" sqref="F44"/>
    </sheetView>
  </sheetViews>
  <sheetFormatPr defaultColWidth="9" defaultRowHeight="16.2"/>
  <cols>
    <col min="1" max="1" width="8.33203125" style="226" customWidth="1"/>
    <col min="2" max="2" width="28.21875" style="226" customWidth="1"/>
    <col min="3" max="23" width="9.88671875" style="245" customWidth="1"/>
    <col min="24" max="24" width="10.33203125" style="245" customWidth="1"/>
    <col min="25" max="25" width="9.88671875" style="245" customWidth="1"/>
    <col min="26" max="26" width="10.21875" style="245" customWidth="1"/>
    <col min="27" max="16384" width="9" style="226"/>
  </cols>
  <sheetData>
    <row r="1" spans="1:26" ht="21" customHeight="1">
      <c r="A1" s="242"/>
      <c r="B1" s="376" t="s">
        <v>445</v>
      </c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20"/>
      <c r="Y1" s="20"/>
      <c r="Z1" s="20"/>
    </row>
    <row r="2" spans="1:26" ht="21" customHeight="1">
      <c r="B2" s="363" t="s">
        <v>33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226"/>
      <c r="Y2" s="226"/>
      <c r="Z2" s="226"/>
    </row>
    <row r="3" spans="1:26" ht="18" customHeight="1">
      <c r="B3" s="364" t="s">
        <v>760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25"/>
      <c r="Y3" s="25"/>
      <c r="Z3" s="25"/>
    </row>
    <row r="4" spans="1:26" ht="20.2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227"/>
      <c r="U4" s="227"/>
      <c r="V4" s="227"/>
      <c r="W4" s="230" t="s">
        <v>0</v>
      </c>
      <c r="X4" s="25"/>
      <c r="Y4" s="25"/>
      <c r="Z4" s="25"/>
    </row>
    <row r="5" spans="1:26" ht="12" customHeight="1">
      <c r="B5" s="365" t="s">
        <v>759</v>
      </c>
      <c r="C5" s="357" t="s">
        <v>69</v>
      </c>
      <c r="D5" s="372"/>
      <c r="E5" s="372"/>
      <c r="F5" s="372"/>
      <c r="G5" s="372"/>
      <c r="H5" s="373" t="s">
        <v>41</v>
      </c>
      <c r="I5" s="373"/>
      <c r="J5" s="373"/>
      <c r="K5" s="373"/>
      <c r="L5" s="373" t="s">
        <v>42</v>
      </c>
      <c r="M5" s="373"/>
      <c r="N5" s="373"/>
      <c r="O5" s="373"/>
      <c r="P5" s="373" t="s">
        <v>43</v>
      </c>
      <c r="Q5" s="373"/>
      <c r="R5" s="373"/>
      <c r="S5" s="374"/>
      <c r="T5" s="372" t="s">
        <v>44</v>
      </c>
      <c r="U5" s="372"/>
      <c r="V5" s="372"/>
      <c r="W5" s="372"/>
      <c r="X5" s="226"/>
      <c r="Y5" s="226"/>
      <c r="Z5" s="226"/>
    </row>
    <row r="6" spans="1:26" ht="9" customHeight="1">
      <c r="B6" s="365"/>
      <c r="C6" s="372"/>
      <c r="D6" s="372"/>
      <c r="E6" s="372"/>
      <c r="F6" s="372"/>
      <c r="G6" s="372"/>
      <c r="H6" s="373"/>
      <c r="I6" s="373"/>
      <c r="J6" s="373"/>
      <c r="K6" s="373"/>
      <c r="L6" s="373"/>
      <c r="M6" s="373"/>
      <c r="N6" s="373"/>
      <c r="O6" s="373"/>
      <c r="P6" s="374"/>
      <c r="Q6" s="374"/>
      <c r="R6" s="374"/>
      <c r="S6" s="374"/>
      <c r="T6" s="372"/>
      <c r="U6" s="372"/>
      <c r="V6" s="372"/>
      <c r="W6" s="372"/>
      <c r="X6" s="226"/>
      <c r="Y6" s="226"/>
      <c r="Z6" s="226"/>
    </row>
    <row r="7" spans="1:26" ht="11.25" hidden="1" customHeight="1">
      <c r="B7" s="365"/>
      <c r="C7" s="372"/>
      <c r="D7" s="372"/>
      <c r="E7" s="372"/>
      <c r="F7" s="372"/>
      <c r="G7" s="372"/>
      <c r="H7" s="373"/>
      <c r="I7" s="373"/>
      <c r="J7" s="373"/>
      <c r="K7" s="373"/>
      <c r="L7" s="373"/>
      <c r="M7" s="373"/>
      <c r="N7" s="373"/>
      <c r="O7" s="373"/>
      <c r="P7" s="374"/>
      <c r="Q7" s="374"/>
      <c r="R7" s="374"/>
      <c r="S7" s="374"/>
      <c r="T7" s="372"/>
      <c r="U7" s="372"/>
      <c r="V7" s="372"/>
      <c r="W7" s="372"/>
      <c r="X7" s="226"/>
      <c r="Y7" s="226"/>
      <c r="Z7" s="226"/>
    </row>
    <row r="8" spans="1:26" ht="12" customHeight="1">
      <c r="B8" s="365"/>
      <c r="C8" s="372"/>
      <c r="D8" s="372"/>
      <c r="E8" s="372"/>
      <c r="F8" s="372"/>
      <c r="G8" s="372"/>
      <c r="H8" s="373"/>
      <c r="I8" s="373"/>
      <c r="J8" s="373"/>
      <c r="K8" s="373"/>
      <c r="L8" s="373"/>
      <c r="M8" s="373"/>
      <c r="N8" s="373"/>
      <c r="O8" s="373"/>
      <c r="P8" s="374"/>
      <c r="Q8" s="374"/>
      <c r="R8" s="374"/>
      <c r="S8" s="374"/>
      <c r="T8" s="372"/>
      <c r="U8" s="372"/>
      <c r="V8" s="372"/>
      <c r="W8" s="372"/>
      <c r="X8" s="226"/>
      <c r="Y8" s="226"/>
      <c r="Z8" s="226"/>
    </row>
    <row r="9" spans="1:26" ht="6" customHeight="1">
      <c r="B9" s="365"/>
      <c r="C9" s="372"/>
      <c r="D9" s="372"/>
      <c r="E9" s="372"/>
      <c r="F9" s="372"/>
      <c r="G9" s="372"/>
      <c r="H9" s="373"/>
      <c r="I9" s="373"/>
      <c r="J9" s="373"/>
      <c r="K9" s="373"/>
      <c r="L9" s="373"/>
      <c r="M9" s="373"/>
      <c r="N9" s="373"/>
      <c r="O9" s="373"/>
      <c r="P9" s="374"/>
      <c r="Q9" s="374"/>
      <c r="R9" s="374"/>
      <c r="S9" s="374"/>
      <c r="T9" s="372"/>
      <c r="U9" s="372"/>
      <c r="V9" s="372"/>
      <c r="W9" s="372"/>
      <c r="X9" s="226"/>
      <c r="Y9" s="226"/>
      <c r="Z9" s="226"/>
    </row>
    <row r="10" spans="1:26" ht="23.25" customHeight="1">
      <c r="B10" s="365"/>
      <c r="C10" s="243" t="s">
        <v>749</v>
      </c>
      <c r="D10" s="243" t="s">
        <v>2</v>
      </c>
      <c r="E10" s="244" t="s">
        <v>750</v>
      </c>
      <c r="F10" s="243" t="s">
        <v>3</v>
      </c>
      <c r="G10" s="244" t="s">
        <v>750</v>
      </c>
      <c r="H10" s="243" t="s">
        <v>2</v>
      </c>
      <c r="I10" s="244" t="s">
        <v>750</v>
      </c>
      <c r="J10" s="243" t="s">
        <v>3</v>
      </c>
      <c r="K10" s="244" t="s">
        <v>750</v>
      </c>
      <c r="L10" s="243" t="s">
        <v>2</v>
      </c>
      <c r="M10" s="244" t="s">
        <v>750</v>
      </c>
      <c r="N10" s="243" t="s">
        <v>3</v>
      </c>
      <c r="O10" s="244" t="s">
        <v>750</v>
      </c>
      <c r="P10" s="243" t="s">
        <v>2</v>
      </c>
      <c r="Q10" s="244" t="s">
        <v>750</v>
      </c>
      <c r="R10" s="243" t="s">
        <v>3</v>
      </c>
      <c r="S10" s="244" t="s">
        <v>750</v>
      </c>
      <c r="T10" s="243" t="s">
        <v>2</v>
      </c>
      <c r="U10" s="244" t="s">
        <v>750</v>
      </c>
      <c r="V10" s="243" t="s">
        <v>3</v>
      </c>
      <c r="W10" s="244" t="s">
        <v>750</v>
      </c>
      <c r="X10" s="226"/>
      <c r="Y10" s="226"/>
      <c r="Z10" s="226"/>
    </row>
    <row r="11" spans="1:26" ht="18.75" customHeight="1">
      <c r="B11" s="233" t="s">
        <v>46</v>
      </c>
      <c r="C11" s="211">
        <f>SUM(C12,C22)</f>
        <v>9146</v>
      </c>
      <c r="D11" s="211">
        <f>SUM(D12,D22)</f>
        <v>2754</v>
      </c>
      <c r="E11" s="212">
        <f>IF(D11=0,"-",D11/(D11+F11))</f>
        <v>0.30111524163568776</v>
      </c>
      <c r="F11" s="211">
        <f>SUM(F12,F22)</f>
        <v>6392</v>
      </c>
      <c r="G11" s="212">
        <f>IF(F11=0,"-",F11/(F11+D11))</f>
        <v>0.6988847583643123</v>
      </c>
      <c r="H11" s="211">
        <f>SUM(H12,H22)</f>
        <v>122</v>
      </c>
      <c r="I11" s="212">
        <f>IF(H11=0,"-",H11/(H11+J11))</f>
        <v>0.45018450184501846</v>
      </c>
      <c r="J11" s="211">
        <f>SUM(J12,J22)</f>
        <v>149</v>
      </c>
      <c r="K11" s="212">
        <f>IF(J11=0,"-",J11/(J11+H11))</f>
        <v>0.54981549815498154</v>
      </c>
      <c r="L11" s="211">
        <f>SUM(L12,L22)</f>
        <v>2264</v>
      </c>
      <c r="M11" s="212">
        <f>IF(L11=0,"-",L11/(L11+N11))</f>
        <v>0.30475164894333018</v>
      </c>
      <c r="N11" s="211">
        <f>SUM(N12,N22)</f>
        <v>5165</v>
      </c>
      <c r="O11" s="212">
        <f>IF(N11=0,"-",N11/(N11+L11))</f>
        <v>0.69524835105666982</v>
      </c>
      <c r="P11" s="211">
        <f>SUM(P12,P22)</f>
        <v>368</v>
      </c>
      <c r="Q11" s="212">
        <f t="shared" ref="Q11:Q31" si="0">IF(P11=0,"-",P11/(P11+R11))</f>
        <v>0.25467128027681663</v>
      </c>
      <c r="R11" s="211">
        <f>SUM(R12,R22)</f>
        <v>1077</v>
      </c>
      <c r="S11" s="212">
        <f>IF(R11=0,"-",R11/(R11+P11))</f>
        <v>0.74532871972318337</v>
      </c>
      <c r="T11" s="211">
        <f>SUM(T12,T22)</f>
        <v>0</v>
      </c>
      <c r="U11" s="212" t="str">
        <f>IF(T11=0,"-",T11/(T11+V11))</f>
        <v>-</v>
      </c>
      <c r="V11" s="211">
        <f>SUM(V12,V22)</f>
        <v>1</v>
      </c>
      <c r="W11" s="212">
        <f>IF(V11=0,"-",V11/(V11+T11))</f>
        <v>1</v>
      </c>
      <c r="X11" s="226"/>
      <c r="Y11" s="226"/>
      <c r="Z11" s="226"/>
    </row>
    <row r="12" spans="1:26" s="234" customFormat="1" ht="18.75" customHeight="1">
      <c r="B12" s="235" t="s">
        <v>47</v>
      </c>
      <c r="C12" s="215">
        <f t="shared" ref="C12:C31" si="1">SUM(D12,F12)</f>
        <v>3556</v>
      </c>
      <c r="D12" s="215">
        <f>SUM(H12,L12,P12,T12)</f>
        <v>1089</v>
      </c>
      <c r="E12" s="216">
        <f t="shared" ref="E12:E31" si="2">IF(D12=0,"-",D12/(D12+F12))</f>
        <v>0.30624296962879638</v>
      </c>
      <c r="F12" s="215">
        <f t="shared" ref="F12:F31" si="3">SUM(J12,N12,R12,V12)</f>
        <v>2467</v>
      </c>
      <c r="G12" s="216">
        <f t="shared" ref="G12:G31" si="4">IF(F12=0,"-",F12/(F12+D12))</f>
        <v>0.69375703037120362</v>
      </c>
      <c r="H12" s="215">
        <f>SUM(H13+H17+H21)</f>
        <v>83</v>
      </c>
      <c r="I12" s="216">
        <f t="shared" ref="I12:I31" si="5">IF(H12=0,"-",H12/(H12+J12))</f>
        <v>0.41708542713567837</v>
      </c>
      <c r="J12" s="215">
        <f>SUM(J13+J17+J21)</f>
        <v>116</v>
      </c>
      <c r="K12" s="216">
        <f t="shared" ref="K12:K31" si="6">IF(J12=0,"-",J12/(J12+H12))</f>
        <v>0.58291457286432158</v>
      </c>
      <c r="L12" s="215">
        <f>SUM(L13+L17+L21)</f>
        <v>842</v>
      </c>
      <c r="M12" s="216">
        <f t="shared" ref="M12:M31" si="7">IF(L12=0,"-",L12/(L12+N12))</f>
        <v>0.29858156028368793</v>
      </c>
      <c r="N12" s="215">
        <f>SUM(N13+N17+N21)</f>
        <v>1978</v>
      </c>
      <c r="O12" s="216">
        <f t="shared" ref="O12:O31" si="8">IF(N12=0,"-",N12/(N12+L12))</f>
        <v>0.70141843971631201</v>
      </c>
      <c r="P12" s="215">
        <f>SUM(P13+P17+P21)</f>
        <v>164</v>
      </c>
      <c r="Q12" s="216">
        <f t="shared" si="0"/>
        <v>0.30597014925373134</v>
      </c>
      <c r="R12" s="215">
        <f>SUM(R13+R17+R21)</f>
        <v>372</v>
      </c>
      <c r="S12" s="216">
        <f t="shared" ref="S12:S31" si="9">IF(R12=0,"-",R12/(R12+P12))</f>
        <v>0.69402985074626866</v>
      </c>
      <c r="T12" s="215">
        <f>SUM(T13+T17+T21)</f>
        <v>0</v>
      </c>
      <c r="U12" s="216" t="str">
        <f t="shared" ref="U12:U31" si="10">IF(T12=0,"-",T12/(T12+V12))</f>
        <v>-</v>
      </c>
      <c r="V12" s="215">
        <f>SUM(V13+V17+V21)</f>
        <v>1</v>
      </c>
      <c r="W12" s="216">
        <f t="shared" ref="W12:W31" si="11">IF(V12=0,"-",V12/(V12+T12))</f>
        <v>1</v>
      </c>
    </row>
    <row r="13" spans="1:26" ht="18.75" customHeight="1">
      <c r="B13" s="236" t="s">
        <v>48</v>
      </c>
      <c r="C13" s="215">
        <f t="shared" si="1"/>
        <v>2102</v>
      </c>
      <c r="D13" s="215">
        <f>SUM(H13,L13,P13,T13)</f>
        <v>575</v>
      </c>
      <c r="E13" s="216">
        <f t="shared" si="2"/>
        <v>0.27354900095147477</v>
      </c>
      <c r="F13" s="215">
        <f t="shared" si="3"/>
        <v>1527</v>
      </c>
      <c r="G13" s="216">
        <f t="shared" si="4"/>
        <v>0.72645099904852517</v>
      </c>
      <c r="H13" s="215">
        <f>SUM(H14+H15+H16)</f>
        <v>51</v>
      </c>
      <c r="I13" s="216">
        <f t="shared" si="5"/>
        <v>0.41129032258064518</v>
      </c>
      <c r="J13" s="215">
        <f>SUM(J14+J15+J16)</f>
        <v>73</v>
      </c>
      <c r="K13" s="216">
        <f t="shared" si="6"/>
        <v>0.58870967741935487</v>
      </c>
      <c r="L13" s="215">
        <f>SUM(L14+L15+L16)</f>
        <v>470</v>
      </c>
      <c r="M13" s="216">
        <f t="shared" si="7"/>
        <v>0.26857142857142857</v>
      </c>
      <c r="N13" s="215">
        <f>SUM(N14+N15+N16)</f>
        <v>1280</v>
      </c>
      <c r="O13" s="216">
        <f t="shared" si="8"/>
        <v>0.73142857142857143</v>
      </c>
      <c r="P13" s="215">
        <f>SUM(P14+P15+P16)</f>
        <v>54</v>
      </c>
      <c r="Q13" s="216">
        <f t="shared" si="0"/>
        <v>0.23788546255506607</v>
      </c>
      <c r="R13" s="215">
        <f>SUM(R14+R15+R16)</f>
        <v>173</v>
      </c>
      <c r="S13" s="216">
        <f t="shared" si="9"/>
        <v>0.76211453744493396</v>
      </c>
      <c r="T13" s="215">
        <f>SUM(T14+T15+T16)</f>
        <v>0</v>
      </c>
      <c r="U13" s="216" t="str">
        <f t="shared" si="10"/>
        <v>-</v>
      </c>
      <c r="V13" s="215">
        <f>SUM(V14+V15+V16)</f>
        <v>1</v>
      </c>
      <c r="W13" s="216">
        <f t="shared" si="11"/>
        <v>1</v>
      </c>
      <c r="X13" s="226"/>
      <c r="Y13" s="226"/>
      <c r="Z13" s="226"/>
    </row>
    <row r="14" spans="1:26" ht="18.75" customHeight="1">
      <c r="B14" s="237" t="s">
        <v>751</v>
      </c>
      <c r="C14" s="215">
        <f t="shared" si="1"/>
        <v>1724</v>
      </c>
      <c r="D14" s="215">
        <f t="shared" ref="D14:D31" si="12">SUM(H14,L14,P14,T14)</f>
        <v>391</v>
      </c>
      <c r="E14" s="216">
        <f t="shared" si="2"/>
        <v>0.22679814385150812</v>
      </c>
      <c r="F14" s="215">
        <f t="shared" si="3"/>
        <v>1333</v>
      </c>
      <c r="G14" s="216">
        <f t="shared" si="4"/>
        <v>0.77320185614849191</v>
      </c>
      <c r="H14" s="215">
        <v>43</v>
      </c>
      <c r="I14" s="216">
        <f t="shared" si="5"/>
        <v>0.37719298245614036</v>
      </c>
      <c r="J14" s="215">
        <v>71</v>
      </c>
      <c r="K14" s="216">
        <f t="shared" si="6"/>
        <v>0.6228070175438597</v>
      </c>
      <c r="L14" s="215">
        <v>301</v>
      </c>
      <c r="M14" s="216">
        <f t="shared" si="7"/>
        <v>0.21438746438746439</v>
      </c>
      <c r="N14" s="215">
        <v>1103</v>
      </c>
      <c r="O14" s="216">
        <f t="shared" si="8"/>
        <v>0.78561253561253563</v>
      </c>
      <c r="P14" s="215">
        <v>47</v>
      </c>
      <c r="Q14" s="216">
        <f t="shared" si="0"/>
        <v>0.22926829268292684</v>
      </c>
      <c r="R14" s="215">
        <v>158</v>
      </c>
      <c r="S14" s="216">
        <f t="shared" si="9"/>
        <v>0.77073170731707319</v>
      </c>
      <c r="T14" s="215">
        <v>0</v>
      </c>
      <c r="U14" s="216" t="str">
        <f t="shared" si="10"/>
        <v>-</v>
      </c>
      <c r="V14" s="215">
        <v>1</v>
      </c>
      <c r="W14" s="216">
        <f t="shared" si="11"/>
        <v>1</v>
      </c>
      <c r="X14" s="226"/>
      <c r="Y14" s="226"/>
      <c r="Z14" s="226"/>
    </row>
    <row r="15" spans="1:26" ht="18.75" customHeight="1">
      <c r="B15" s="237" t="s">
        <v>5</v>
      </c>
      <c r="C15" s="215">
        <f t="shared" si="1"/>
        <v>156</v>
      </c>
      <c r="D15" s="215">
        <f t="shared" si="12"/>
        <v>59</v>
      </c>
      <c r="E15" s="216">
        <f t="shared" si="2"/>
        <v>0.37820512820512819</v>
      </c>
      <c r="F15" s="215">
        <f t="shared" si="3"/>
        <v>97</v>
      </c>
      <c r="G15" s="216">
        <f t="shared" si="4"/>
        <v>0.62179487179487181</v>
      </c>
      <c r="H15" s="215">
        <v>3</v>
      </c>
      <c r="I15" s="216">
        <f t="shared" si="5"/>
        <v>0.6</v>
      </c>
      <c r="J15" s="215">
        <v>2</v>
      </c>
      <c r="K15" s="216">
        <f t="shared" si="6"/>
        <v>0.4</v>
      </c>
      <c r="L15" s="215">
        <v>51</v>
      </c>
      <c r="M15" s="216">
        <f t="shared" si="7"/>
        <v>0.37226277372262773</v>
      </c>
      <c r="N15" s="215">
        <v>86</v>
      </c>
      <c r="O15" s="216">
        <f t="shared" si="8"/>
        <v>0.62773722627737227</v>
      </c>
      <c r="P15" s="215">
        <v>5</v>
      </c>
      <c r="Q15" s="216">
        <f t="shared" si="0"/>
        <v>0.35714285714285715</v>
      </c>
      <c r="R15" s="215">
        <v>9</v>
      </c>
      <c r="S15" s="216">
        <f t="shared" si="9"/>
        <v>0.6428571428571429</v>
      </c>
      <c r="T15" s="215">
        <v>0</v>
      </c>
      <c r="U15" s="216" t="str">
        <f t="shared" si="10"/>
        <v>-</v>
      </c>
      <c r="V15" s="215">
        <v>0</v>
      </c>
      <c r="W15" s="216" t="str">
        <f t="shared" si="11"/>
        <v>-</v>
      </c>
      <c r="X15" s="226"/>
      <c r="Y15" s="226"/>
      <c r="Z15" s="226"/>
    </row>
    <row r="16" spans="1:26" ht="18.75" customHeight="1">
      <c r="B16" s="237" t="s">
        <v>49</v>
      </c>
      <c r="C16" s="215">
        <f t="shared" si="1"/>
        <v>222</v>
      </c>
      <c r="D16" s="215">
        <f t="shared" si="12"/>
        <v>125</v>
      </c>
      <c r="E16" s="216">
        <f t="shared" si="2"/>
        <v>0.56306306306306309</v>
      </c>
      <c r="F16" s="215">
        <f t="shared" si="3"/>
        <v>97</v>
      </c>
      <c r="G16" s="216">
        <f t="shared" si="4"/>
        <v>0.43693693693693691</v>
      </c>
      <c r="H16" s="215">
        <v>5</v>
      </c>
      <c r="I16" s="216">
        <f t="shared" si="5"/>
        <v>1</v>
      </c>
      <c r="J16" s="215">
        <v>0</v>
      </c>
      <c r="K16" s="216" t="str">
        <f t="shared" si="6"/>
        <v>-</v>
      </c>
      <c r="L16" s="215">
        <v>118</v>
      </c>
      <c r="M16" s="216">
        <f t="shared" si="7"/>
        <v>0.56459330143540665</v>
      </c>
      <c r="N16" s="215">
        <v>91</v>
      </c>
      <c r="O16" s="216">
        <f t="shared" si="8"/>
        <v>0.4354066985645933</v>
      </c>
      <c r="P16" s="215">
        <v>2</v>
      </c>
      <c r="Q16" s="216">
        <f t="shared" si="0"/>
        <v>0.25</v>
      </c>
      <c r="R16" s="215">
        <v>6</v>
      </c>
      <c r="S16" s="216">
        <f t="shared" si="9"/>
        <v>0.75</v>
      </c>
      <c r="T16" s="215">
        <v>0</v>
      </c>
      <c r="U16" s="216" t="str">
        <f t="shared" si="10"/>
        <v>-</v>
      </c>
      <c r="V16" s="215">
        <v>0</v>
      </c>
      <c r="W16" s="216" t="str">
        <f t="shared" si="11"/>
        <v>-</v>
      </c>
      <c r="X16" s="226"/>
      <c r="Y16" s="226"/>
      <c r="Z16" s="226"/>
    </row>
    <row r="17" spans="2:26" ht="18.75" customHeight="1">
      <c r="B17" s="236" t="s">
        <v>50</v>
      </c>
      <c r="C17" s="215">
        <f t="shared" si="1"/>
        <v>825</v>
      </c>
      <c r="D17" s="215">
        <f t="shared" si="12"/>
        <v>350</v>
      </c>
      <c r="E17" s="216">
        <f t="shared" si="2"/>
        <v>0.42424242424242425</v>
      </c>
      <c r="F17" s="215">
        <f t="shared" si="3"/>
        <v>475</v>
      </c>
      <c r="G17" s="216">
        <f t="shared" si="4"/>
        <v>0.5757575757575758</v>
      </c>
      <c r="H17" s="215">
        <f>SUM(H18+H19+H20)</f>
        <v>15</v>
      </c>
      <c r="I17" s="216">
        <f t="shared" si="5"/>
        <v>0.6</v>
      </c>
      <c r="J17" s="215">
        <f>SUM(J18+J19+J20)</f>
        <v>10</v>
      </c>
      <c r="K17" s="216">
        <f t="shared" si="6"/>
        <v>0.4</v>
      </c>
      <c r="L17" s="215">
        <f>SUM(L18+L19+L20)</f>
        <v>234</v>
      </c>
      <c r="M17" s="216">
        <f t="shared" si="7"/>
        <v>0.43173431734317341</v>
      </c>
      <c r="N17" s="215">
        <f>SUM(N18+N19+N20)</f>
        <v>308</v>
      </c>
      <c r="O17" s="216">
        <f t="shared" si="8"/>
        <v>0.56826568265682653</v>
      </c>
      <c r="P17" s="215">
        <f>SUM(P18+P19+P20)</f>
        <v>101</v>
      </c>
      <c r="Q17" s="216">
        <f t="shared" si="0"/>
        <v>0.39147286821705424</v>
      </c>
      <c r="R17" s="215">
        <f>SUM(R18+R19+R20)</f>
        <v>157</v>
      </c>
      <c r="S17" s="216">
        <f t="shared" si="9"/>
        <v>0.60852713178294571</v>
      </c>
      <c r="T17" s="215">
        <f>SUM(T18+T19+T20)</f>
        <v>0</v>
      </c>
      <c r="U17" s="216" t="str">
        <f t="shared" si="10"/>
        <v>-</v>
      </c>
      <c r="V17" s="215">
        <f>SUM(V18+V19+V20)</f>
        <v>0</v>
      </c>
      <c r="W17" s="216" t="str">
        <f t="shared" si="11"/>
        <v>-</v>
      </c>
      <c r="X17" s="226"/>
      <c r="Y17" s="226"/>
      <c r="Z17" s="226"/>
    </row>
    <row r="18" spans="2:26" ht="18.75" customHeight="1">
      <c r="B18" s="238" t="s">
        <v>51</v>
      </c>
      <c r="C18" s="215">
        <f t="shared" si="1"/>
        <v>580</v>
      </c>
      <c r="D18" s="215">
        <f t="shared" si="12"/>
        <v>245</v>
      </c>
      <c r="E18" s="216">
        <f t="shared" si="2"/>
        <v>0.42241379310344829</v>
      </c>
      <c r="F18" s="215">
        <f t="shared" si="3"/>
        <v>335</v>
      </c>
      <c r="G18" s="216">
        <f t="shared" si="4"/>
        <v>0.57758620689655171</v>
      </c>
      <c r="H18" s="215">
        <v>6</v>
      </c>
      <c r="I18" s="216">
        <f t="shared" si="5"/>
        <v>0.54545454545454541</v>
      </c>
      <c r="J18" s="215">
        <v>5</v>
      </c>
      <c r="K18" s="216">
        <f t="shared" si="6"/>
        <v>0.45454545454545453</v>
      </c>
      <c r="L18" s="215">
        <v>179</v>
      </c>
      <c r="M18" s="216">
        <f t="shared" si="7"/>
        <v>0.45316455696202529</v>
      </c>
      <c r="N18" s="215">
        <v>216</v>
      </c>
      <c r="O18" s="216">
        <f t="shared" si="8"/>
        <v>0.54683544303797471</v>
      </c>
      <c r="P18" s="215">
        <v>60</v>
      </c>
      <c r="Q18" s="216">
        <f t="shared" si="0"/>
        <v>0.34482758620689657</v>
      </c>
      <c r="R18" s="215">
        <v>114</v>
      </c>
      <c r="S18" s="216">
        <f t="shared" si="9"/>
        <v>0.65517241379310343</v>
      </c>
      <c r="T18" s="215">
        <v>0</v>
      </c>
      <c r="U18" s="216" t="str">
        <f t="shared" si="10"/>
        <v>-</v>
      </c>
      <c r="V18" s="215">
        <v>0</v>
      </c>
      <c r="W18" s="216" t="str">
        <f t="shared" si="11"/>
        <v>-</v>
      </c>
      <c r="X18" s="226"/>
      <c r="Y18" s="226"/>
      <c r="Z18" s="226"/>
    </row>
    <row r="19" spans="2:26" ht="18.75" customHeight="1">
      <c r="B19" s="238" t="s">
        <v>52</v>
      </c>
      <c r="C19" s="215">
        <f t="shared" si="1"/>
        <v>169</v>
      </c>
      <c r="D19" s="215">
        <f t="shared" si="12"/>
        <v>84</v>
      </c>
      <c r="E19" s="216">
        <f t="shared" si="2"/>
        <v>0.49704142011834318</v>
      </c>
      <c r="F19" s="215">
        <f t="shared" si="3"/>
        <v>85</v>
      </c>
      <c r="G19" s="216">
        <f t="shared" si="4"/>
        <v>0.50295857988165682</v>
      </c>
      <c r="H19" s="215">
        <v>9</v>
      </c>
      <c r="I19" s="216">
        <f t="shared" si="5"/>
        <v>0.75</v>
      </c>
      <c r="J19" s="215">
        <v>3</v>
      </c>
      <c r="K19" s="216">
        <f t="shared" si="6"/>
        <v>0.25</v>
      </c>
      <c r="L19" s="215">
        <v>36</v>
      </c>
      <c r="M19" s="216">
        <f t="shared" si="7"/>
        <v>0.45569620253164556</v>
      </c>
      <c r="N19" s="215">
        <v>43</v>
      </c>
      <c r="O19" s="216">
        <f t="shared" si="8"/>
        <v>0.54430379746835444</v>
      </c>
      <c r="P19" s="215">
        <v>39</v>
      </c>
      <c r="Q19" s="216">
        <f t="shared" si="0"/>
        <v>0.5</v>
      </c>
      <c r="R19" s="215">
        <v>39</v>
      </c>
      <c r="S19" s="216">
        <f t="shared" si="9"/>
        <v>0.5</v>
      </c>
      <c r="T19" s="215">
        <v>0</v>
      </c>
      <c r="U19" s="216" t="str">
        <f t="shared" si="10"/>
        <v>-</v>
      </c>
      <c r="V19" s="215">
        <v>0</v>
      </c>
      <c r="W19" s="216" t="str">
        <f t="shared" si="11"/>
        <v>-</v>
      </c>
      <c r="X19" s="226"/>
      <c r="Y19" s="226"/>
      <c r="Z19" s="226"/>
    </row>
    <row r="20" spans="2:26" ht="18.75" customHeight="1">
      <c r="B20" s="238" t="s">
        <v>53</v>
      </c>
      <c r="C20" s="215">
        <f t="shared" si="1"/>
        <v>76</v>
      </c>
      <c r="D20" s="215">
        <f t="shared" si="12"/>
        <v>21</v>
      </c>
      <c r="E20" s="216">
        <f t="shared" si="2"/>
        <v>0.27631578947368424</v>
      </c>
      <c r="F20" s="215">
        <f t="shared" si="3"/>
        <v>55</v>
      </c>
      <c r="G20" s="216">
        <f t="shared" si="4"/>
        <v>0.72368421052631582</v>
      </c>
      <c r="H20" s="215">
        <v>0</v>
      </c>
      <c r="I20" s="216" t="str">
        <f t="shared" si="5"/>
        <v>-</v>
      </c>
      <c r="J20" s="215">
        <v>2</v>
      </c>
      <c r="K20" s="216">
        <f t="shared" si="6"/>
        <v>1</v>
      </c>
      <c r="L20" s="215">
        <v>19</v>
      </c>
      <c r="M20" s="216">
        <f t="shared" si="7"/>
        <v>0.27941176470588236</v>
      </c>
      <c r="N20" s="215">
        <v>49</v>
      </c>
      <c r="O20" s="216">
        <f t="shared" si="8"/>
        <v>0.72058823529411764</v>
      </c>
      <c r="P20" s="215">
        <v>2</v>
      </c>
      <c r="Q20" s="216">
        <f t="shared" si="0"/>
        <v>0.33333333333333331</v>
      </c>
      <c r="R20" s="215">
        <v>4</v>
      </c>
      <c r="S20" s="216">
        <f t="shared" si="9"/>
        <v>0.66666666666666663</v>
      </c>
      <c r="T20" s="215">
        <v>0</v>
      </c>
      <c r="U20" s="216" t="str">
        <f t="shared" si="10"/>
        <v>-</v>
      </c>
      <c r="V20" s="215">
        <v>0</v>
      </c>
      <c r="W20" s="216" t="str">
        <f t="shared" si="11"/>
        <v>-</v>
      </c>
      <c r="X20" s="226"/>
      <c r="Y20" s="226"/>
      <c r="Z20" s="226"/>
    </row>
    <row r="21" spans="2:26" ht="18.75" customHeight="1">
      <c r="B21" s="236" t="s">
        <v>54</v>
      </c>
      <c r="C21" s="215">
        <f t="shared" si="1"/>
        <v>629</v>
      </c>
      <c r="D21" s="215">
        <f t="shared" si="12"/>
        <v>164</v>
      </c>
      <c r="E21" s="216">
        <f t="shared" si="2"/>
        <v>0.26073131955484896</v>
      </c>
      <c r="F21" s="215">
        <f t="shared" si="3"/>
        <v>465</v>
      </c>
      <c r="G21" s="216">
        <f t="shared" si="4"/>
        <v>0.73926868044515104</v>
      </c>
      <c r="H21" s="215">
        <v>17</v>
      </c>
      <c r="I21" s="216">
        <f t="shared" si="5"/>
        <v>0.34</v>
      </c>
      <c r="J21" s="215">
        <v>33</v>
      </c>
      <c r="K21" s="216">
        <f t="shared" si="6"/>
        <v>0.66</v>
      </c>
      <c r="L21" s="215">
        <v>138</v>
      </c>
      <c r="M21" s="216">
        <f t="shared" si="7"/>
        <v>0.26136363636363635</v>
      </c>
      <c r="N21" s="215">
        <v>390</v>
      </c>
      <c r="O21" s="216">
        <f t="shared" si="8"/>
        <v>0.73863636363636365</v>
      </c>
      <c r="P21" s="215">
        <v>9</v>
      </c>
      <c r="Q21" s="216">
        <f t="shared" si="0"/>
        <v>0.17647058823529413</v>
      </c>
      <c r="R21" s="215">
        <v>42</v>
      </c>
      <c r="S21" s="216">
        <f t="shared" si="9"/>
        <v>0.82352941176470584</v>
      </c>
      <c r="T21" s="215">
        <v>0</v>
      </c>
      <c r="U21" s="216" t="str">
        <f t="shared" si="10"/>
        <v>-</v>
      </c>
      <c r="V21" s="215">
        <v>0</v>
      </c>
      <c r="W21" s="216" t="str">
        <f t="shared" si="11"/>
        <v>-</v>
      </c>
      <c r="X21" s="226"/>
      <c r="Y21" s="226"/>
      <c r="Z21" s="226"/>
    </row>
    <row r="22" spans="2:26" ht="18.75" customHeight="1">
      <c r="B22" s="239" t="s">
        <v>752</v>
      </c>
      <c r="C22" s="215">
        <f t="shared" si="1"/>
        <v>5590</v>
      </c>
      <c r="D22" s="215">
        <f t="shared" si="12"/>
        <v>1665</v>
      </c>
      <c r="E22" s="216">
        <f t="shared" si="2"/>
        <v>0.29785330948121647</v>
      </c>
      <c r="F22" s="215">
        <f t="shared" si="3"/>
        <v>3925</v>
      </c>
      <c r="G22" s="216">
        <f t="shared" si="4"/>
        <v>0.70214669051878353</v>
      </c>
      <c r="H22" s="215">
        <f>SUM(H23+H27+H31)</f>
        <v>39</v>
      </c>
      <c r="I22" s="216">
        <f t="shared" si="5"/>
        <v>0.54166666666666663</v>
      </c>
      <c r="J22" s="215">
        <f>SUM(J23+J27+J31)</f>
        <v>33</v>
      </c>
      <c r="K22" s="216">
        <f t="shared" si="6"/>
        <v>0.45833333333333331</v>
      </c>
      <c r="L22" s="215">
        <f>SUM(L23+L27+L31)</f>
        <v>1422</v>
      </c>
      <c r="M22" s="216">
        <f t="shared" si="7"/>
        <v>0.30852679540030375</v>
      </c>
      <c r="N22" s="215">
        <f>SUM(N23+N27+N31)</f>
        <v>3187</v>
      </c>
      <c r="O22" s="216">
        <f t="shared" si="8"/>
        <v>0.6914732045996963</v>
      </c>
      <c r="P22" s="215">
        <f>SUM(P23+P27+P31)</f>
        <v>204</v>
      </c>
      <c r="Q22" s="216">
        <f t="shared" si="0"/>
        <v>0.22442244224422442</v>
      </c>
      <c r="R22" s="215">
        <f>SUM(R23+R27+R31)</f>
        <v>705</v>
      </c>
      <c r="S22" s="216">
        <f t="shared" si="9"/>
        <v>0.77557755775577553</v>
      </c>
      <c r="T22" s="215">
        <f>SUM(T23+T27+T31)</f>
        <v>0</v>
      </c>
      <c r="U22" s="216" t="str">
        <f t="shared" si="10"/>
        <v>-</v>
      </c>
      <c r="V22" s="215">
        <f>SUM(V23+V27+V31)</f>
        <v>0</v>
      </c>
      <c r="W22" s="216" t="str">
        <f t="shared" si="11"/>
        <v>-</v>
      </c>
      <c r="X22" s="226"/>
      <c r="Y22" s="226"/>
      <c r="Z22" s="226"/>
    </row>
    <row r="23" spans="2:26" ht="18.75" customHeight="1">
      <c r="B23" s="236" t="s">
        <v>48</v>
      </c>
      <c r="C23" s="215">
        <f t="shared" si="1"/>
        <v>3119</v>
      </c>
      <c r="D23" s="215">
        <f t="shared" si="12"/>
        <v>987</v>
      </c>
      <c r="E23" s="216">
        <f t="shared" si="2"/>
        <v>0.31644757935235651</v>
      </c>
      <c r="F23" s="215">
        <f t="shared" si="3"/>
        <v>2132</v>
      </c>
      <c r="G23" s="216">
        <f t="shared" si="4"/>
        <v>0.68355242064764343</v>
      </c>
      <c r="H23" s="215">
        <f>SUM(H24+H25+H26)</f>
        <v>39</v>
      </c>
      <c r="I23" s="216">
        <f t="shared" si="5"/>
        <v>0.54929577464788737</v>
      </c>
      <c r="J23" s="215">
        <f>SUM(J24+J25+J26)</f>
        <v>32</v>
      </c>
      <c r="K23" s="216">
        <f t="shared" si="6"/>
        <v>0.45070422535211269</v>
      </c>
      <c r="L23" s="215">
        <f>SUM(L24+L25+L26)</f>
        <v>838</v>
      </c>
      <c r="M23" s="216">
        <f t="shared" si="7"/>
        <v>0.33560272326792151</v>
      </c>
      <c r="N23" s="215">
        <f>SUM(N24+N25+N26)</f>
        <v>1659</v>
      </c>
      <c r="O23" s="216">
        <f t="shared" si="8"/>
        <v>0.66439727673207849</v>
      </c>
      <c r="P23" s="215">
        <f>SUM(P24+P25+P26)</f>
        <v>110</v>
      </c>
      <c r="Q23" s="216">
        <f t="shared" si="0"/>
        <v>0.19963702359346641</v>
      </c>
      <c r="R23" s="215">
        <f>SUM(R24+R25+R26)</f>
        <v>441</v>
      </c>
      <c r="S23" s="216">
        <f t="shared" si="9"/>
        <v>0.80036297640653353</v>
      </c>
      <c r="T23" s="215">
        <f>SUM(T24+T25+T26)</f>
        <v>0</v>
      </c>
      <c r="U23" s="216" t="str">
        <f t="shared" si="10"/>
        <v>-</v>
      </c>
      <c r="V23" s="215">
        <f>SUM(V24+V25+V26)</f>
        <v>0</v>
      </c>
      <c r="W23" s="216" t="str">
        <f t="shared" si="11"/>
        <v>-</v>
      </c>
      <c r="X23" s="226"/>
      <c r="Y23" s="226"/>
      <c r="Z23" s="226"/>
    </row>
    <row r="24" spans="2:26" ht="18.75" customHeight="1">
      <c r="B24" s="237" t="s">
        <v>751</v>
      </c>
      <c r="C24" s="215">
        <f t="shared" si="1"/>
        <v>2567</v>
      </c>
      <c r="D24" s="215">
        <f t="shared" si="12"/>
        <v>689</v>
      </c>
      <c r="E24" s="216">
        <f t="shared" si="2"/>
        <v>0.26840670042851578</v>
      </c>
      <c r="F24" s="215">
        <f t="shared" si="3"/>
        <v>1878</v>
      </c>
      <c r="G24" s="216">
        <f t="shared" si="4"/>
        <v>0.73159329957148422</v>
      </c>
      <c r="H24" s="215">
        <v>39</v>
      </c>
      <c r="I24" s="216">
        <f t="shared" si="5"/>
        <v>0.54929577464788737</v>
      </c>
      <c r="J24" s="215">
        <v>32</v>
      </c>
      <c r="K24" s="216">
        <f t="shared" si="6"/>
        <v>0.45070422535211269</v>
      </c>
      <c r="L24" s="215">
        <v>553</v>
      </c>
      <c r="M24" s="216">
        <f t="shared" si="7"/>
        <v>0.27512437810945273</v>
      </c>
      <c r="N24" s="215">
        <v>1457</v>
      </c>
      <c r="O24" s="216">
        <f t="shared" si="8"/>
        <v>0.72487562189054722</v>
      </c>
      <c r="P24" s="215">
        <v>97</v>
      </c>
      <c r="Q24" s="216">
        <f t="shared" si="0"/>
        <v>0.19958847736625515</v>
      </c>
      <c r="R24" s="215">
        <v>389</v>
      </c>
      <c r="S24" s="216">
        <f t="shared" si="9"/>
        <v>0.80041152263374482</v>
      </c>
      <c r="T24" s="215">
        <v>0</v>
      </c>
      <c r="U24" s="216" t="str">
        <f t="shared" si="10"/>
        <v>-</v>
      </c>
      <c r="V24" s="215">
        <v>0</v>
      </c>
      <c r="W24" s="216" t="str">
        <f t="shared" si="11"/>
        <v>-</v>
      </c>
      <c r="X24" s="226"/>
      <c r="Y24" s="226"/>
      <c r="Z24" s="226"/>
    </row>
    <row r="25" spans="2:26" ht="18.75" customHeight="1">
      <c r="B25" s="237" t="s">
        <v>5</v>
      </c>
      <c r="C25" s="215">
        <f t="shared" si="1"/>
        <v>42</v>
      </c>
      <c r="D25" s="215">
        <f t="shared" si="12"/>
        <v>13</v>
      </c>
      <c r="E25" s="216">
        <f t="shared" si="2"/>
        <v>0.30952380952380953</v>
      </c>
      <c r="F25" s="215">
        <f t="shared" si="3"/>
        <v>29</v>
      </c>
      <c r="G25" s="216">
        <f t="shared" si="4"/>
        <v>0.69047619047619047</v>
      </c>
      <c r="H25" s="215">
        <v>0</v>
      </c>
      <c r="I25" s="216" t="str">
        <f t="shared" si="5"/>
        <v>-</v>
      </c>
      <c r="J25" s="215">
        <v>0</v>
      </c>
      <c r="K25" s="216" t="str">
        <f t="shared" si="6"/>
        <v>-</v>
      </c>
      <c r="L25" s="215">
        <v>10</v>
      </c>
      <c r="M25" s="216">
        <f t="shared" si="7"/>
        <v>0.30303030303030304</v>
      </c>
      <c r="N25" s="215">
        <v>23</v>
      </c>
      <c r="O25" s="216">
        <f t="shared" si="8"/>
        <v>0.69696969696969702</v>
      </c>
      <c r="P25" s="215">
        <v>3</v>
      </c>
      <c r="Q25" s="216">
        <f t="shared" si="0"/>
        <v>0.33333333333333331</v>
      </c>
      <c r="R25" s="215">
        <v>6</v>
      </c>
      <c r="S25" s="216">
        <f t="shared" si="9"/>
        <v>0.66666666666666663</v>
      </c>
      <c r="T25" s="215">
        <v>0</v>
      </c>
      <c r="U25" s="216" t="str">
        <f t="shared" si="10"/>
        <v>-</v>
      </c>
      <c r="V25" s="215">
        <v>0</v>
      </c>
      <c r="W25" s="216" t="str">
        <f t="shared" si="11"/>
        <v>-</v>
      </c>
      <c r="X25" s="226"/>
      <c r="Y25" s="226"/>
      <c r="Z25" s="226"/>
    </row>
    <row r="26" spans="2:26" ht="18.75" customHeight="1">
      <c r="B26" s="237" t="s">
        <v>49</v>
      </c>
      <c r="C26" s="215">
        <f t="shared" si="1"/>
        <v>510</v>
      </c>
      <c r="D26" s="215">
        <f t="shared" si="12"/>
        <v>285</v>
      </c>
      <c r="E26" s="216">
        <f t="shared" si="2"/>
        <v>0.55882352941176472</v>
      </c>
      <c r="F26" s="215">
        <f t="shared" si="3"/>
        <v>225</v>
      </c>
      <c r="G26" s="216">
        <f t="shared" si="4"/>
        <v>0.44117647058823528</v>
      </c>
      <c r="H26" s="215">
        <v>0</v>
      </c>
      <c r="I26" s="216" t="str">
        <f t="shared" si="5"/>
        <v>-</v>
      </c>
      <c r="J26" s="215">
        <v>0</v>
      </c>
      <c r="K26" s="216" t="str">
        <f t="shared" si="6"/>
        <v>-</v>
      </c>
      <c r="L26" s="215">
        <v>275</v>
      </c>
      <c r="M26" s="216">
        <f t="shared" si="7"/>
        <v>0.60572687224669608</v>
      </c>
      <c r="N26" s="215">
        <v>179</v>
      </c>
      <c r="O26" s="216">
        <f t="shared" si="8"/>
        <v>0.39427312775330398</v>
      </c>
      <c r="P26" s="215">
        <v>10</v>
      </c>
      <c r="Q26" s="216">
        <f t="shared" si="0"/>
        <v>0.17857142857142858</v>
      </c>
      <c r="R26" s="215">
        <v>46</v>
      </c>
      <c r="S26" s="216">
        <f t="shared" si="9"/>
        <v>0.8214285714285714</v>
      </c>
      <c r="T26" s="215">
        <v>0</v>
      </c>
      <c r="U26" s="216" t="str">
        <f t="shared" si="10"/>
        <v>-</v>
      </c>
      <c r="V26" s="215">
        <v>0</v>
      </c>
      <c r="W26" s="216" t="str">
        <f t="shared" si="11"/>
        <v>-</v>
      </c>
      <c r="X26" s="226"/>
      <c r="Y26" s="226"/>
      <c r="Z26" s="226"/>
    </row>
    <row r="27" spans="2:26" ht="18.75" customHeight="1">
      <c r="B27" s="236" t="s">
        <v>50</v>
      </c>
      <c r="C27" s="215">
        <f t="shared" si="1"/>
        <v>25</v>
      </c>
      <c r="D27" s="215">
        <f t="shared" si="12"/>
        <v>3</v>
      </c>
      <c r="E27" s="216">
        <f t="shared" si="2"/>
        <v>0.12</v>
      </c>
      <c r="F27" s="215">
        <f t="shared" si="3"/>
        <v>22</v>
      </c>
      <c r="G27" s="216">
        <f t="shared" si="4"/>
        <v>0.88</v>
      </c>
      <c r="H27" s="215">
        <f>SUM(H28+H29+H30)</f>
        <v>0</v>
      </c>
      <c r="I27" s="216" t="str">
        <f t="shared" si="5"/>
        <v>-</v>
      </c>
      <c r="J27" s="215">
        <f>SUM(J28+J29+J30)</f>
        <v>0</v>
      </c>
      <c r="K27" s="216" t="str">
        <f t="shared" si="6"/>
        <v>-</v>
      </c>
      <c r="L27" s="215">
        <f>SUM(L28+L29+L30)</f>
        <v>3</v>
      </c>
      <c r="M27" s="216">
        <f t="shared" si="7"/>
        <v>0.14285714285714285</v>
      </c>
      <c r="N27" s="215">
        <f>SUM(N28+N29+N30)</f>
        <v>18</v>
      </c>
      <c r="O27" s="216">
        <f t="shared" si="8"/>
        <v>0.8571428571428571</v>
      </c>
      <c r="P27" s="215">
        <f>SUM(P28+P29+P30)</f>
        <v>0</v>
      </c>
      <c r="Q27" s="216" t="str">
        <f t="shared" si="0"/>
        <v>-</v>
      </c>
      <c r="R27" s="215">
        <f>SUM(R28+R29+R30)</f>
        <v>4</v>
      </c>
      <c r="S27" s="216">
        <f t="shared" si="9"/>
        <v>1</v>
      </c>
      <c r="T27" s="215">
        <f>SUM(T28+T29+T30)</f>
        <v>0</v>
      </c>
      <c r="U27" s="216" t="str">
        <f t="shared" si="10"/>
        <v>-</v>
      </c>
      <c r="V27" s="215">
        <f>SUM(V28+V29+V30)</f>
        <v>0</v>
      </c>
      <c r="W27" s="216" t="str">
        <f t="shared" si="11"/>
        <v>-</v>
      </c>
      <c r="X27" s="226"/>
      <c r="Y27" s="226"/>
      <c r="Z27" s="226"/>
    </row>
    <row r="28" spans="2:26" ht="18.75" customHeight="1">
      <c r="B28" s="238" t="s">
        <v>51</v>
      </c>
      <c r="C28" s="215">
        <f t="shared" si="1"/>
        <v>18</v>
      </c>
      <c r="D28" s="215">
        <f t="shared" si="12"/>
        <v>2</v>
      </c>
      <c r="E28" s="216">
        <f t="shared" si="2"/>
        <v>0.1111111111111111</v>
      </c>
      <c r="F28" s="215">
        <f t="shared" si="3"/>
        <v>16</v>
      </c>
      <c r="G28" s="216">
        <f t="shared" si="4"/>
        <v>0.88888888888888884</v>
      </c>
      <c r="H28" s="215">
        <v>0</v>
      </c>
      <c r="I28" s="216" t="str">
        <f t="shared" si="5"/>
        <v>-</v>
      </c>
      <c r="J28" s="215">
        <v>0</v>
      </c>
      <c r="K28" s="216" t="str">
        <f t="shared" si="6"/>
        <v>-</v>
      </c>
      <c r="L28" s="215">
        <v>2</v>
      </c>
      <c r="M28" s="216">
        <f t="shared" si="7"/>
        <v>0.13333333333333333</v>
      </c>
      <c r="N28" s="215">
        <v>13</v>
      </c>
      <c r="O28" s="216">
        <f t="shared" si="8"/>
        <v>0.8666666666666667</v>
      </c>
      <c r="P28" s="215">
        <v>0</v>
      </c>
      <c r="Q28" s="216" t="str">
        <f t="shared" si="0"/>
        <v>-</v>
      </c>
      <c r="R28" s="215">
        <v>3</v>
      </c>
      <c r="S28" s="216">
        <f t="shared" si="9"/>
        <v>1</v>
      </c>
      <c r="T28" s="215">
        <v>0</v>
      </c>
      <c r="U28" s="216" t="str">
        <f t="shared" si="10"/>
        <v>-</v>
      </c>
      <c r="V28" s="215">
        <v>0</v>
      </c>
      <c r="W28" s="216" t="str">
        <f t="shared" si="11"/>
        <v>-</v>
      </c>
      <c r="X28" s="226"/>
      <c r="Y28" s="226"/>
      <c r="Z28" s="226"/>
    </row>
    <row r="29" spans="2:26" ht="18.75" customHeight="1">
      <c r="B29" s="238" t="s">
        <v>52</v>
      </c>
      <c r="C29" s="215">
        <f t="shared" si="1"/>
        <v>6</v>
      </c>
      <c r="D29" s="215">
        <f t="shared" si="12"/>
        <v>1</v>
      </c>
      <c r="E29" s="216">
        <f t="shared" si="2"/>
        <v>0.16666666666666666</v>
      </c>
      <c r="F29" s="215">
        <f t="shared" si="3"/>
        <v>5</v>
      </c>
      <c r="G29" s="216">
        <f t="shared" si="4"/>
        <v>0.83333333333333337</v>
      </c>
      <c r="H29" s="215">
        <v>0</v>
      </c>
      <c r="I29" s="216" t="str">
        <f t="shared" si="5"/>
        <v>-</v>
      </c>
      <c r="J29" s="215">
        <v>0</v>
      </c>
      <c r="K29" s="216" t="str">
        <f t="shared" si="6"/>
        <v>-</v>
      </c>
      <c r="L29" s="215">
        <v>1</v>
      </c>
      <c r="M29" s="216">
        <f t="shared" si="7"/>
        <v>0.2</v>
      </c>
      <c r="N29" s="215">
        <v>4</v>
      </c>
      <c r="O29" s="216">
        <f t="shared" si="8"/>
        <v>0.8</v>
      </c>
      <c r="P29" s="215">
        <v>0</v>
      </c>
      <c r="Q29" s="216" t="str">
        <f t="shared" si="0"/>
        <v>-</v>
      </c>
      <c r="R29" s="215">
        <v>1</v>
      </c>
      <c r="S29" s="216">
        <f t="shared" si="9"/>
        <v>1</v>
      </c>
      <c r="T29" s="215">
        <v>0</v>
      </c>
      <c r="U29" s="216" t="str">
        <f t="shared" si="10"/>
        <v>-</v>
      </c>
      <c r="V29" s="215">
        <v>0</v>
      </c>
      <c r="W29" s="216" t="str">
        <f t="shared" si="11"/>
        <v>-</v>
      </c>
      <c r="X29" s="226"/>
      <c r="Y29" s="226"/>
      <c r="Z29" s="226"/>
    </row>
    <row r="30" spans="2:26" ht="18.75" customHeight="1">
      <c r="B30" s="238" t="s">
        <v>53</v>
      </c>
      <c r="C30" s="215">
        <f t="shared" si="1"/>
        <v>1</v>
      </c>
      <c r="D30" s="215">
        <f t="shared" si="12"/>
        <v>0</v>
      </c>
      <c r="E30" s="216" t="str">
        <f t="shared" si="2"/>
        <v>-</v>
      </c>
      <c r="F30" s="215">
        <f t="shared" si="3"/>
        <v>1</v>
      </c>
      <c r="G30" s="216">
        <f t="shared" si="4"/>
        <v>1</v>
      </c>
      <c r="H30" s="215">
        <v>0</v>
      </c>
      <c r="I30" s="216" t="str">
        <f t="shared" si="5"/>
        <v>-</v>
      </c>
      <c r="J30" s="215">
        <v>0</v>
      </c>
      <c r="K30" s="216" t="str">
        <f t="shared" si="6"/>
        <v>-</v>
      </c>
      <c r="L30" s="215">
        <v>0</v>
      </c>
      <c r="M30" s="216" t="str">
        <f t="shared" si="7"/>
        <v>-</v>
      </c>
      <c r="N30" s="215">
        <v>1</v>
      </c>
      <c r="O30" s="216">
        <f t="shared" si="8"/>
        <v>1</v>
      </c>
      <c r="P30" s="215">
        <v>0</v>
      </c>
      <c r="Q30" s="216" t="str">
        <f t="shared" si="0"/>
        <v>-</v>
      </c>
      <c r="R30" s="215">
        <v>0</v>
      </c>
      <c r="S30" s="216" t="str">
        <f t="shared" si="9"/>
        <v>-</v>
      </c>
      <c r="T30" s="215">
        <v>0</v>
      </c>
      <c r="U30" s="216" t="str">
        <f t="shared" si="10"/>
        <v>-</v>
      </c>
      <c r="V30" s="215">
        <v>0</v>
      </c>
      <c r="W30" s="216" t="str">
        <f t="shared" si="11"/>
        <v>-</v>
      </c>
      <c r="X30" s="226"/>
      <c r="Y30" s="226"/>
      <c r="Z30" s="226"/>
    </row>
    <row r="31" spans="2:26" ht="18.75" customHeight="1">
      <c r="B31" s="240" t="s">
        <v>54</v>
      </c>
      <c r="C31" s="222">
        <f t="shared" si="1"/>
        <v>2446</v>
      </c>
      <c r="D31" s="222">
        <f t="shared" si="12"/>
        <v>675</v>
      </c>
      <c r="E31" s="223">
        <f t="shared" si="2"/>
        <v>0.27596075224856909</v>
      </c>
      <c r="F31" s="222">
        <f t="shared" si="3"/>
        <v>1771</v>
      </c>
      <c r="G31" s="223">
        <f t="shared" si="4"/>
        <v>0.72403924775143091</v>
      </c>
      <c r="H31" s="222">
        <v>0</v>
      </c>
      <c r="I31" s="223" t="str">
        <f t="shared" si="5"/>
        <v>-</v>
      </c>
      <c r="J31" s="222">
        <v>1</v>
      </c>
      <c r="K31" s="223">
        <f t="shared" si="6"/>
        <v>1</v>
      </c>
      <c r="L31" s="222">
        <v>581</v>
      </c>
      <c r="M31" s="223">
        <f t="shared" si="7"/>
        <v>0.27785748445719749</v>
      </c>
      <c r="N31" s="222">
        <v>1510</v>
      </c>
      <c r="O31" s="223">
        <f t="shared" si="8"/>
        <v>0.72214251554280251</v>
      </c>
      <c r="P31" s="222">
        <v>94</v>
      </c>
      <c r="Q31" s="223">
        <f t="shared" si="0"/>
        <v>0.2655367231638418</v>
      </c>
      <c r="R31" s="222">
        <v>260</v>
      </c>
      <c r="S31" s="223">
        <f t="shared" si="9"/>
        <v>0.7344632768361582</v>
      </c>
      <c r="T31" s="222">
        <v>0</v>
      </c>
      <c r="U31" s="223" t="str">
        <f t="shared" si="10"/>
        <v>-</v>
      </c>
      <c r="V31" s="222">
        <v>0</v>
      </c>
      <c r="W31" s="223" t="str">
        <f t="shared" si="11"/>
        <v>-</v>
      </c>
      <c r="X31" s="226"/>
      <c r="Y31" s="226"/>
      <c r="Z31" s="226"/>
    </row>
    <row r="32" spans="2:26">
      <c r="B32" s="361" t="s">
        <v>328</v>
      </c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371"/>
    </row>
  </sheetData>
  <mergeCells count="10">
    <mergeCell ref="B32:V32"/>
    <mergeCell ref="B1:W1"/>
    <mergeCell ref="B2:W2"/>
    <mergeCell ref="B3:W3"/>
    <mergeCell ref="B5:B10"/>
    <mergeCell ref="C5:G9"/>
    <mergeCell ref="H5:K9"/>
    <mergeCell ref="L5:O9"/>
    <mergeCell ref="P5:S9"/>
    <mergeCell ref="T5:W9"/>
  </mergeCells>
  <phoneticPr fontId="36" type="noConversion"/>
  <pageMargins left="7.874015748031496E-2" right="7.874015748031496E-2" top="0.78740157480314965" bottom="0.6692913385826772" header="0.51181102362204722" footer="0.39370078740157483"/>
  <pageSetup paperSize="9" scale="59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32"/>
  <sheetViews>
    <sheetView zoomScale="60" zoomScaleNormal="60" workbookViewId="0">
      <selection activeCell="E56" sqref="E56:E57"/>
    </sheetView>
  </sheetViews>
  <sheetFormatPr defaultColWidth="9" defaultRowHeight="16.2"/>
  <cols>
    <col min="1" max="1" width="28.21875" style="226" customWidth="1"/>
    <col min="2" max="22" width="9.88671875" style="241" customWidth="1"/>
    <col min="23" max="23" width="10.33203125" style="241" customWidth="1"/>
    <col min="24" max="24" width="9.88671875" style="241" customWidth="1"/>
    <col min="25" max="25" width="10.21875" style="241" customWidth="1"/>
    <col min="26" max="16384" width="9" style="226"/>
  </cols>
  <sheetData>
    <row r="1" spans="1:25" ht="21" customHeight="1">
      <c r="A1" s="375" t="s">
        <v>634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20"/>
      <c r="X1" s="20"/>
      <c r="Y1" s="20"/>
    </row>
    <row r="2" spans="1:25" ht="21" customHeight="1">
      <c r="A2" s="363" t="s">
        <v>33</v>
      </c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226"/>
      <c r="X2" s="226"/>
      <c r="Y2" s="226"/>
    </row>
    <row r="3" spans="1:25" ht="18" customHeight="1">
      <c r="A3" s="364" t="s">
        <v>758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25"/>
      <c r="X3" s="25"/>
      <c r="Y3" s="25"/>
    </row>
    <row r="4" spans="1:25" ht="20.25" customHeight="1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227"/>
      <c r="T4" s="227"/>
      <c r="U4" s="227"/>
      <c r="V4" s="230" t="s">
        <v>0</v>
      </c>
      <c r="W4" s="25"/>
      <c r="X4" s="25"/>
      <c r="Y4" s="25"/>
    </row>
    <row r="5" spans="1:25" ht="12" customHeight="1">
      <c r="A5" s="365" t="s">
        <v>759</v>
      </c>
      <c r="B5" s="357" t="s">
        <v>69</v>
      </c>
      <c r="C5" s="372"/>
      <c r="D5" s="372"/>
      <c r="E5" s="372"/>
      <c r="F5" s="372"/>
      <c r="G5" s="373" t="s">
        <v>41</v>
      </c>
      <c r="H5" s="373"/>
      <c r="I5" s="373"/>
      <c r="J5" s="373"/>
      <c r="K5" s="373" t="s">
        <v>42</v>
      </c>
      <c r="L5" s="373"/>
      <c r="M5" s="373"/>
      <c r="N5" s="373"/>
      <c r="O5" s="373" t="s">
        <v>43</v>
      </c>
      <c r="P5" s="373"/>
      <c r="Q5" s="373"/>
      <c r="R5" s="374"/>
      <c r="S5" s="372" t="s">
        <v>44</v>
      </c>
      <c r="T5" s="372"/>
      <c r="U5" s="372"/>
      <c r="V5" s="372"/>
      <c r="W5" s="226"/>
      <c r="X5" s="226"/>
      <c r="Y5" s="226"/>
    </row>
    <row r="6" spans="1:25" ht="9" customHeight="1">
      <c r="A6" s="365"/>
      <c r="B6" s="372"/>
      <c r="C6" s="372"/>
      <c r="D6" s="372"/>
      <c r="E6" s="372"/>
      <c r="F6" s="372"/>
      <c r="G6" s="373"/>
      <c r="H6" s="373"/>
      <c r="I6" s="373"/>
      <c r="J6" s="373"/>
      <c r="K6" s="373"/>
      <c r="L6" s="373"/>
      <c r="M6" s="373"/>
      <c r="N6" s="373"/>
      <c r="O6" s="374"/>
      <c r="P6" s="374"/>
      <c r="Q6" s="374"/>
      <c r="R6" s="374"/>
      <c r="S6" s="372"/>
      <c r="T6" s="372"/>
      <c r="U6" s="372"/>
      <c r="V6" s="372"/>
      <c r="W6" s="226"/>
      <c r="X6" s="226"/>
      <c r="Y6" s="226"/>
    </row>
    <row r="7" spans="1:25" ht="11.25" hidden="1" customHeight="1">
      <c r="A7" s="365"/>
      <c r="B7" s="372"/>
      <c r="C7" s="372"/>
      <c r="D7" s="372"/>
      <c r="E7" s="372"/>
      <c r="F7" s="372"/>
      <c r="G7" s="373"/>
      <c r="H7" s="373"/>
      <c r="I7" s="373"/>
      <c r="J7" s="373"/>
      <c r="K7" s="373"/>
      <c r="L7" s="373"/>
      <c r="M7" s="373"/>
      <c r="N7" s="373"/>
      <c r="O7" s="374"/>
      <c r="P7" s="374"/>
      <c r="Q7" s="374"/>
      <c r="R7" s="374"/>
      <c r="S7" s="372"/>
      <c r="T7" s="372"/>
      <c r="U7" s="372"/>
      <c r="V7" s="372"/>
      <c r="W7" s="226"/>
      <c r="X7" s="226"/>
      <c r="Y7" s="226"/>
    </row>
    <row r="8" spans="1:25" ht="12" customHeight="1">
      <c r="A8" s="365"/>
      <c r="B8" s="372"/>
      <c r="C8" s="372"/>
      <c r="D8" s="372"/>
      <c r="E8" s="372"/>
      <c r="F8" s="372"/>
      <c r="G8" s="373"/>
      <c r="H8" s="373"/>
      <c r="I8" s="373"/>
      <c r="J8" s="373"/>
      <c r="K8" s="373"/>
      <c r="L8" s="373"/>
      <c r="M8" s="373"/>
      <c r="N8" s="373"/>
      <c r="O8" s="374"/>
      <c r="P8" s="374"/>
      <c r="Q8" s="374"/>
      <c r="R8" s="374"/>
      <c r="S8" s="372"/>
      <c r="T8" s="372"/>
      <c r="U8" s="372"/>
      <c r="V8" s="372"/>
      <c r="W8" s="226"/>
      <c r="X8" s="226"/>
      <c r="Y8" s="226"/>
    </row>
    <row r="9" spans="1:25" ht="6" customHeight="1">
      <c r="A9" s="365"/>
      <c r="B9" s="372"/>
      <c r="C9" s="372"/>
      <c r="D9" s="372"/>
      <c r="E9" s="372"/>
      <c r="F9" s="372"/>
      <c r="G9" s="373"/>
      <c r="H9" s="373"/>
      <c r="I9" s="373"/>
      <c r="J9" s="373"/>
      <c r="K9" s="373"/>
      <c r="L9" s="373"/>
      <c r="M9" s="373"/>
      <c r="N9" s="373"/>
      <c r="O9" s="374"/>
      <c r="P9" s="374"/>
      <c r="Q9" s="374"/>
      <c r="R9" s="374"/>
      <c r="S9" s="372"/>
      <c r="T9" s="372"/>
      <c r="U9" s="372"/>
      <c r="V9" s="372"/>
      <c r="W9" s="226"/>
      <c r="X9" s="226"/>
      <c r="Y9" s="226"/>
    </row>
    <row r="10" spans="1:25" ht="23.25" customHeight="1">
      <c r="A10" s="365"/>
      <c r="B10" s="231" t="s">
        <v>749</v>
      </c>
      <c r="C10" s="231" t="s">
        <v>2</v>
      </c>
      <c r="D10" s="232" t="s">
        <v>750</v>
      </c>
      <c r="E10" s="231" t="s">
        <v>3</v>
      </c>
      <c r="F10" s="232" t="s">
        <v>750</v>
      </c>
      <c r="G10" s="231" t="s">
        <v>2</v>
      </c>
      <c r="H10" s="232" t="s">
        <v>750</v>
      </c>
      <c r="I10" s="231" t="s">
        <v>3</v>
      </c>
      <c r="J10" s="232" t="s">
        <v>750</v>
      </c>
      <c r="K10" s="231" t="s">
        <v>2</v>
      </c>
      <c r="L10" s="232" t="s">
        <v>750</v>
      </c>
      <c r="M10" s="231" t="s">
        <v>3</v>
      </c>
      <c r="N10" s="232" t="s">
        <v>750</v>
      </c>
      <c r="O10" s="231" t="s">
        <v>2</v>
      </c>
      <c r="P10" s="232" t="s">
        <v>750</v>
      </c>
      <c r="Q10" s="231" t="s">
        <v>3</v>
      </c>
      <c r="R10" s="232" t="s">
        <v>750</v>
      </c>
      <c r="S10" s="231" t="s">
        <v>2</v>
      </c>
      <c r="T10" s="232" t="s">
        <v>750</v>
      </c>
      <c r="U10" s="231" t="s">
        <v>3</v>
      </c>
      <c r="V10" s="232" t="s">
        <v>750</v>
      </c>
      <c r="W10" s="226"/>
      <c r="X10" s="226"/>
      <c r="Y10" s="226"/>
    </row>
    <row r="11" spans="1:25" ht="18.75" customHeight="1">
      <c r="A11" s="233" t="s">
        <v>46</v>
      </c>
      <c r="B11" s="211">
        <f>SUM(B12,B22)</f>
        <v>9060</v>
      </c>
      <c r="C11" s="211">
        <f>SUM(C12,C22)</f>
        <v>2725</v>
      </c>
      <c r="D11" s="212">
        <f>IF(C11=0,"-",C11/(C11+E11))</f>
        <v>0.30077262693156731</v>
      </c>
      <c r="E11" s="211">
        <f>SUM(E12,E22)</f>
        <v>6335</v>
      </c>
      <c r="F11" s="212">
        <f>IF(E11=0,"-",E11/(E11+C11))</f>
        <v>0.69922737306843263</v>
      </c>
      <c r="G11" s="211">
        <f>SUM(G12,G22)</f>
        <v>119</v>
      </c>
      <c r="H11" s="212">
        <f>IF(G11=0,"-",G11/(G11+I11))</f>
        <v>0.44569288389513106</v>
      </c>
      <c r="I11" s="211">
        <f>SUM(I12,I22)</f>
        <v>148</v>
      </c>
      <c r="J11" s="212">
        <f>IF(I11=0,"-",I11/(I11+G11))</f>
        <v>0.55430711610486894</v>
      </c>
      <c r="K11" s="211">
        <f>SUM(K12,K22)</f>
        <v>2262</v>
      </c>
      <c r="L11" s="212">
        <f>IF(K11=0,"-",K11/(K11+M11))</f>
        <v>0.30513961958721164</v>
      </c>
      <c r="M11" s="211">
        <f>SUM(M12,M22)</f>
        <v>5151</v>
      </c>
      <c r="N11" s="212">
        <f>IF(M11=0,"-",M11/(M11+K11))</f>
        <v>0.6948603804127883</v>
      </c>
      <c r="O11" s="211">
        <f>SUM(O12,O22)</f>
        <v>344</v>
      </c>
      <c r="P11" s="212">
        <f t="shared" ref="P11:P31" si="0">IF(O11=0,"-",O11/(O11+Q11))</f>
        <v>0.24945612762871647</v>
      </c>
      <c r="Q11" s="211">
        <f>SUM(Q12,Q22)</f>
        <v>1035</v>
      </c>
      <c r="R11" s="212">
        <f>IF(Q11=0,"-",Q11/(Q11+O11))</f>
        <v>0.7505438723712835</v>
      </c>
      <c r="S11" s="211">
        <f>SUM(S12,S22)</f>
        <v>0</v>
      </c>
      <c r="T11" s="212" t="str">
        <f>IF(S11=0,"-",S11/(S11+U11))</f>
        <v>-</v>
      </c>
      <c r="U11" s="211">
        <f>SUM(U12,U22)</f>
        <v>1</v>
      </c>
      <c r="V11" s="212">
        <f>IF(U11=0,"-",U11/(U11+S11))</f>
        <v>1</v>
      </c>
      <c r="W11" s="226"/>
      <c r="X11" s="226"/>
      <c r="Y11" s="226"/>
    </row>
    <row r="12" spans="1:25" s="234" customFormat="1" ht="18.75" customHeight="1">
      <c r="A12" s="235" t="s">
        <v>47</v>
      </c>
      <c r="B12" s="215">
        <f t="shared" ref="B12:B31" si="1">SUM(C12,E12)</f>
        <v>3503</v>
      </c>
      <c r="C12" s="215">
        <f>SUM(G12,K12,O12,S12)</f>
        <v>1071</v>
      </c>
      <c r="D12" s="216">
        <f t="shared" ref="D12:D31" si="2">IF(C12=0,"-",C12/(C12+E12))</f>
        <v>0.30573793890950612</v>
      </c>
      <c r="E12" s="215">
        <f t="shared" ref="E12:E31" si="3">SUM(I12,M12,Q12,U12)</f>
        <v>2432</v>
      </c>
      <c r="F12" s="216">
        <f t="shared" ref="F12:F31" si="4">IF(E12=0,"-",E12/(E12+C12))</f>
        <v>0.69426206109049382</v>
      </c>
      <c r="G12" s="215">
        <f>SUM(G13+G17+G21)</f>
        <v>83</v>
      </c>
      <c r="H12" s="216">
        <f t="shared" ref="H12:H31" si="5">IF(G12=0,"-",G12/(G12+I12))</f>
        <v>0.41919191919191917</v>
      </c>
      <c r="I12" s="215">
        <f>SUM(I13+I17+I21)</f>
        <v>115</v>
      </c>
      <c r="J12" s="216">
        <f t="shared" ref="J12:J31" si="6">IF(I12=0,"-",I12/(I12+G12))</f>
        <v>0.58080808080808077</v>
      </c>
      <c r="K12" s="215">
        <f>SUM(K13+K17+K21)</f>
        <v>834</v>
      </c>
      <c r="L12" s="216">
        <f t="shared" ref="L12:L31" si="7">IF(K12=0,"-",K12/(K12+M12))</f>
        <v>0.29679715302491105</v>
      </c>
      <c r="M12" s="215">
        <f>SUM(M13+M17+M21)</f>
        <v>1976</v>
      </c>
      <c r="N12" s="216">
        <f t="shared" ref="N12:N31" si="8">IF(M12=0,"-",M12/(M12+K12))</f>
        <v>0.70320284697508895</v>
      </c>
      <c r="O12" s="215">
        <f>SUM(O13+O17+O21)</f>
        <v>154</v>
      </c>
      <c r="P12" s="216">
        <f t="shared" si="0"/>
        <v>0.31174089068825911</v>
      </c>
      <c r="Q12" s="215">
        <f>SUM(Q13+Q17+Q21)</f>
        <v>340</v>
      </c>
      <c r="R12" s="216">
        <f t="shared" ref="R12:R31" si="9">IF(Q12=0,"-",Q12/(Q12+O12))</f>
        <v>0.68825910931174084</v>
      </c>
      <c r="S12" s="215">
        <f>SUM(S13+S17+S21)</f>
        <v>0</v>
      </c>
      <c r="T12" s="216" t="str">
        <f t="shared" ref="T12:T31" si="10">IF(S12=0,"-",S12/(S12+U12))</f>
        <v>-</v>
      </c>
      <c r="U12" s="215">
        <f>SUM(U13+U17+U21)</f>
        <v>1</v>
      </c>
      <c r="V12" s="216">
        <f t="shared" ref="V12:V31" si="11">IF(U12=0,"-",U12/(U12+S12))</f>
        <v>1</v>
      </c>
    </row>
    <row r="13" spans="1:25" ht="18.75" customHeight="1">
      <c r="A13" s="236" t="s">
        <v>48</v>
      </c>
      <c r="B13" s="215">
        <f t="shared" si="1"/>
        <v>2064</v>
      </c>
      <c r="C13" s="215">
        <f>SUM(G13,K13,O13,S13)</f>
        <v>566</v>
      </c>
      <c r="D13" s="216">
        <f t="shared" si="2"/>
        <v>0.27422480620155038</v>
      </c>
      <c r="E13" s="215">
        <f t="shared" si="3"/>
        <v>1498</v>
      </c>
      <c r="F13" s="216">
        <f t="shared" si="4"/>
        <v>0.72577519379844957</v>
      </c>
      <c r="G13" s="215">
        <f>SUM(G14+G15+G16)</f>
        <v>50</v>
      </c>
      <c r="H13" s="216">
        <f t="shared" si="5"/>
        <v>0.4098360655737705</v>
      </c>
      <c r="I13" s="215">
        <f>SUM(I14+I15+I16)</f>
        <v>72</v>
      </c>
      <c r="J13" s="216">
        <f t="shared" si="6"/>
        <v>0.5901639344262295</v>
      </c>
      <c r="K13" s="215">
        <f>SUM(K14+K15+K16)</f>
        <v>466</v>
      </c>
      <c r="L13" s="216">
        <f t="shared" si="7"/>
        <v>0.26812428078250861</v>
      </c>
      <c r="M13" s="215">
        <f>SUM(M14+M15+M16)</f>
        <v>1272</v>
      </c>
      <c r="N13" s="216">
        <f t="shared" si="8"/>
        <v>0.73187571921749139</v>
      </c>
      <c r="O13" s="215">
        <f>SUM(O14+O15+O16)</f>
        <v>50</v>
      </c>
      <c r="P13" s="216">
        <f t="shared" si="0"/>
        <v>0.24630541871921183</v>
      </c>
      <c r="Q13" s="215">
        <f>SUM(Q14+Q15+Q16)</f>
        <v>153</v>
      </c>
      <c r="R13" s="216">
        <f t="shared" si="9"/>
        <v>0.75369458128078815</v>
      </c>
      <c r="S13" s="215">
        <f>SUM(S14+S15+S16)</f>
        <v>0</v>
      </c>
      <c r="T13" s="216" t="str">
        <f t="shared" si="10"/>
        <v>-</v>
      </c>
      <c r="U13" s="215">
        <f>SUM(U14+U15+U16)</f>
        <v>1</v>
      </c>
      <c r="V13" s="216">
        <f t="shared" si="11"/>
        <v>1</v>
      </c>
      <c r="W13" s="226"/>
      <c r="X13" s="226"/>
      <c r="Y13" s="226"/>
    </row>
    <row r="14" spans="1:25" ht="18.75" customHeight="1">
      <c r="A14" s="237" t="s">
        <v>751</v>
      </c>
      <c r="B14" s="215">
        <f t="shared" si="1"/>
        <v>1695</v>
      </c>
      <c r="C14" s="215">
        <f t="shared" ref="C14:C31" si="12">SUM(G14,K14,O14,S14)</f>
        <v>383</v>
      </c>
      <c r="D14" s="216">
        <f t="shared" si="2"/>
        <v>0.22595870206489677</v>
      </c>
      <c r="E14" s="215">
        <f t="shared" si="3"/>
        <v>1312</v>
      </c>
      <c r="F14" s="216">
        <f t="shared" si="4"/>
        <v>0.77404129793510323</v>
      </c>
      <c r="G14" s="215">
        <v>42</v>
      </c>
      <c r="H14" s="216">
        <f t="shared" si="5"/>
        <v>0.37168141592920356</v>
      </c>
      <c r="I14" s="215">
        <v>71</v>
      </c>
      <c r="J14" s="216">
        <f t="shared" si="6"/>
        <v>0.62831858407079644</v>
      </c>
      <c r="K14" s="215">
        <v>298</v>
      </c>
      <c r="L14" s="216">
        <f t="shared" si="7"/>
        <v>0.21331424481030781</v>
      </c>
      <c r="M14" s="215">
        <v>1099</v>
      </c>
      <c r="N14" s="216">
        <f t="shared" si="8"/>
        <v>0.78668575518969219</v>
      </c>
      <c r="O14" s="215">
        <v>43</v>
      </c>
      <c r="P14" s="216">
        <f t="shared" si="0"/>
        <v>0.23369565217391305</v>
      </c>
      <c r="Q14" s="215">
        <v>141</v>
      </c>
      <c r="R14" s="216">
        <f t="shared" si="9"/>
        <v>0.76630434782608692</v>
      </c>
      <c r="S14" s="215">
        <v>0</v>
      </c>
      <c r="T14" s="216" t="str">
        <f t="shared" si="10"/>
        <v>-</v>
      </c>
      <c r="U14" s="215">
        <v>1</v>
      </c>
      <c r="V14" s="216">
        <f t="shared" si="11"/>
        <v>1</v>
      </c>
      <c r="W14" s="226"/>
      <c r="X14" s="226"/>
      <c r="Y14" s="226"/>
    </row>
    <row r="15" spans="1:25" ht="18.75" customHeight="1">
      <c r="A15" s="237" t="s">
        <v>5</v>
      </c>
      <c r="B15" s="215">
        <f t="shared" si="1"/>
        <v>161</v>
      </c>
      <c r="C15" s="215">
        <f t="shared" si="12"/>
        <v>65</v>
      </c>
      <c r="D15" s="216">
        <f t="shared" si="2"/>
        <v>0.40372670807453415</v>
      </c>
      <c r="E15" s="215">
        <f t="shared" si="3"/>
        <v>96</v>
      </c>
      <c r="F15" s="216">
        <f t="shared" si="4"/>
        <v>0.59627329192546585</v>
      </c>
      <c r="G15" s="215">
        <v>3</v>
      </c>
      <c r="H15" s="216">
        <f t="shared" si="5"/>
        <v>0.75</v>
      </c>
      <c r="I15" s="215">
        <v>1</v>
      </c>
      <c r="J15" s="216">
        <f t="shared" si="6"/>
        <v>0.25</v>
      </c>
      <c r="K15" s="215">
        <v>56</v>
      </c>
      <c r="L15" s="216">
        <f t="shared" si="7"/>
        <v>0.39436619718309857</v>
      </c>
      <c r="M15" s="215">
        <v>86</v>
      </c>
      <c r="N15" s="216">
        <f t="shared" si="8"/>
        <v>0.60563380281690138</v>
      </c>
      <c r="O15" s="215">
        <v>6</v>
      </c>
      <c r="P15" s="216">
        <f t="shared" si="0"/>
        <v>0.4</v>
      </c>
      <c r="Q15" s="215">
        <v>9</v>
      </c>
      <c r="R15" s="216">
        <f t="shared" si="9"/>
        <v>0.6</v>
      </c>
      <c r="S15" s="215">
        <v>0</v>
      </c>
      <c r="T15" s="216" t="str">
        <f t="shared" si="10"/>
        <v>-</v>
      </c>
      <c r="U15" s="215">
        <v>0</v>
      </c>
      <c r="V15" s="216" t="str">
        <f t="shared" si="11"/>
        <v>-</v>
      </c>
      <c r="W15" s="226"/>
      <c r="X15" s="226"/>
      <c r="Y15" s="226"/>
    </row>
    <row r="16" spans="1:25" ht="18.75" customHeight="1">
      <c r="A16" s="237" t="s">
        <v>49</v>
      </c>
      <c r="B16" s="215">
        <f t="shared" si="1"/>
        <v>208</v>
      </c>
      <c r="C16" s="215">
        <f t="shared" si="12"/>
        <v>118</v>
      </c>
      <c r="D16" s="216">
        <f t="shared" si="2"/>
        <v>0.56730769230769229</v>
      </c>
      <c r="E16" s="215">
        <f t="shared" si="3"/>
        <v>90</v>
      </c>
      <c r="F16" s="216">
        <f t="shared" si="4"/>
        <v>0.43269230769230771</v>
      </c>
      <c r="G16" s="215">
        <v>5</v>
      </c>
      <c r="H16" s="216">
        <f t="shared" si="5"/>
        <v>1</v>
      </c>
      <c r="I16" s="215">
        <v>0</v>
      </c>
      <c r="J16" s="216" t="str">
        <f t="shared" si="6"/>
        <v>-</v>
      </c>
      <c r="K16" s="215">
        <v>112</v>
      </c>
      <c r="L16" s="216">
        <f t="shared" si="7"/>
        <v>0.56281407035175879</v>
      </c>
      <c r="M16" s="215">
        <v>87</v>
      </c>
      <c r="N16" s="216">
        <f t="shared" si="8"/>
        <v>0.43718592964824121</v>
      </c>
      <c r="O16" s="215">
        <v>1</v>
      </c>
      <c r="P16" s="216">
        <f t="shared" si="0"/>
        <v>0.25</v>
      </c>
      <c r="Q16" s="215">
        <v>3</v>
      </c>
      <c r="R16" s="216">
        <f t="shared" si="9"/>
        <v>0.75</v>
      </c>
      <c r="S16" s="215">
        <v>0</v>
      </c>
      <c r="T16" s="216" t="str">
        <f t="shared" si="10"/>
        <v>-</v>
      </c>
      <c r="U16" s="215">
        <v>0</v>
      </c>
      <c r="V16" s="216" t="str">
        <f t="shared" si="11"/>
        <v>-</v>
      </c>
      <c r="W16" s="226"/>
      <c r="X16" s="226"/>
      <c r="Y16" s="226"/>
    </row>
    <row r="17" spans="1:25" ht="18.75" customHeight="1">
      <c r="A17" s="236" t="s">
        <v>50</v>
      </c>
      <c r="B17" s="215">
        <f t="shared" si="1"/>
        <v>823</v>
      </c>
      <c r="C17" s="215">
        <f t="shared" si="12"/>
        <v>346</v>
      </c>
      <c r="D17" s="216">
        <f t="shared" si="2"/>
        <v>0.42041312272174969</v>
      </c>
      <c r="E17" s="215">
        <f t="shared" si="3"/>
        <v>477</v>
      </c>
      <c r="F17" s="216">
        <f t="shared" si="4"/>
        <v>0.57958687727825031</v>
      </c>
      <c r="G17" s="215">
        <f>SUM(G18+G19+G20)</f>
        <v>16</v>
      </c>
      <c r="H17" s="216">
        <f t="shared" si="5"/>
        <v>0.59259259259259256</v>
      </c>
      <c r="I17" s="215">
        <f>SUM(I18+I19+I20)</f>
        <v>11</v>
      </c>
      <c r="J17" s="216">
        <f t="shared" si="6"/>
        <v>0.40740740740740738</v>
      </c>
      <c r="K17" s="215">
        <f>SUM(K18+K19+K20)</f>
        <v>233</v>
      </c>
      <c r="L17" s="216">
        <f t="shared" si="7"/>
        <v>0.43068391866913125</v>
      </c>
      <c r="M17" s="215">
        <f>SUM(M18+M19+M20)</f>
        <v>308</v>
      </c>
      <c r="N17" s="216">
        <f t="shared" si="8"/>
        <v>0.56931608133086875</v>
      </c>
      <c r="O17" s="215">
        <f>SUM(O18+O19+O20)</f>
        <v>97</v>
      </c>
      <c r="P17" s="216">
        <f t="shared" si="0"/>
        <v>0.38039215686274508</v>
      </c>
      <c r="Q17" s="215">
        <f>SUM(Q18+Q19+Q20)</f>
        <v>158</v>
      </c>
      <c r="R17" s="216">
        <f t="shared" si="9"/>
        <v>0.61960784313725492</v>
      </c>
      <c r="S17" s="215">
        <f>SUM(S18+S19+S20)</f>
        <v>0</v>
      </c>
      <c r="T17" s="216" t="str">
        <f t="shared" si="10"/>
        <v>-</v>
      </c>
      <c r="U17" s="215">
        <f>SUM(U18+U19+U20)</f>
        <v>0</v>
      </c>
      <c r="V17" s="216" t="str">
        <f t="shared" si="11"/>
        <v>-</v>
      </c>
      <c r="W17" s="226"/>
      <c r="X17" s="226"/>
      <c r="Y17" s="226"/>
    </row>
    <row r="18" spans="1:25" ht="18.75" customHeight="1">
      <c r="A18" s="238" t="s">
        <v>51</v>
      </c>
      <c r="B18" s="215">
        <f t="shared" si="1"/>
        <v>580</v>
      </c>
      <c r="C18" s="215">
        <f t="shared" si="12"/>
        <v>244</v>
      </c>
      <c r="D18" s="216">
        <f t="shared" si="2"/>
        <v>0.4206896551724138</v>
      </c>
      <c r="E18" s="215">
        <f t="shared" si="3"/>
        <v>336</v>
      </c>
      <c r="F18" s="216">
        <f t="shared" si="4"/>
        <v>0.57931034482758625</v>
      </c>
      <c r="G18" s="215">
        <v>6</v>
      </c>
      <c r="H18" s="216">
        <f t="shared" si="5"/>
        <v>0.54545454545454541</v>
      </c>
      <c r="I18" s="215">
        <v>5</v>
      </c>
      <c r="J18" s="216">
        <f t="shared" si="6"/>
        <v>0.45454545454545453</v>
      </c>
      <c r="K18" s="215">
        <v>179</v>
      </c>
      <c r="L18" s="216">
        <f t="shared" si="7"/>
        <v>0.45547073791348602</v>
      </c>
      <c r="M18" s="215">
        <v>214</v>
      </c>
      <c r="N18" s="216">
        <f t="shared" si="8"/>
        <v>0.54452926208651398</v>
      </c>
      <c r="O18" s="215">
        <v>59</v>
      </c>
      <c r="P18" s="216">
        <f t="shared" si="0"/>
        <v>0.33522727272727271</v>
      </c>
      <c r="Q18" s="215">
        <v>117</v>
      </c>
      <c r="R18" s="216">
        <f t="shared" si="9"/>
        <v>0.66477272727272729</v>
      </c>
      <c r="S18" s="215">
        <v>0</v>
      </c>
      <c r="T18" s="216" t="str">
        <f t="shared" si="10"/>
        <v>-</v>
      </c>
      <c r="U18" s="215">
        <v>0</v>
      </c>
      <c r="V18" s="216" t="str">
        <f t="shared" si="11"/>
        <v>-</v>
      </c>
      <c r="W18" s="226"/>
      <c r="X18" s="226"/>
      <c r="Y18" s="226"/>
    </row>
    <row r="19" spans="1:25" ht="18.75" customHeight="1">
      <c r="A19" s="238" t="s">
        <v>52</v>
      </c>
      <c r="B19" s="215">
        <f t="shared" si="1"/>
        <v>167</v>
      </c>
      <c r="C19" s="215">
        <f t="shared" si="12"/>
        <v>81</v>
      </c>
      <c r="D19" s="216">
        <f t="shared" si="2"/>
        <v>0.48502994011976047</v>
      </c>
      <c r="E19" s="215">
        <f t="shared" si="3"/>
        <v>86</v>
      </c>
      <c r="F19" s="216">
        <f t="shared" si="4"/>
        <v>0.51497005988023947</v>
      </c>
      <c r="G19" s="215">
        <v>10</v>
      </c>
      <c r="H19" s="216">
        <f t="shared" si="5"/>
        <v>0.7142857142857143</v>
      </c>
      <c r="I19" s="215">
        <v>4</v>
      </c>
      <c r="J19" s="216">
        <f t="shared" si="6"/>
        <v>0.2857142857142857</v>
      </c>
      <c r="K19" s="215">
        <v>35</v>
      </c>
      <c r="L19" s="216">
        <f t="shared" si="7"/>
        <v>0.4375</v>
      </c>
      <c r="M19" s="215">
        <v>45</v>
      </c>
      <c r="N19" s="216">
        <f t="shared" si="8"/>
        <v>0.5625</v>
      </c>
      <c r="O19" s="215">
        <v>36</v>
      </c>
      <c r="P19" s="216">
        <f t="shared" si="0"/>
        <v>0.49315068493150682</v>
      </c>
      <c r="Q19" s="215">
        <v>37</v>
      </c>
      <c r="R19" s="216">
        <f t="shared" si="9"/>
        <v>0.50684931506849318</v>
      </c>
      <c r="S19" s="215">
        <v>0</v>
      </c>
      <c r="T19" s="216" t="str">
        <f t="shared" si="10"/>
        <v>-</v>
      </c>
      <c r="U19" s="215">
        <v>0</v>
      </c>
      <c r="V19" s="216" t="str">
        <f t="shared" si="11"/>
        <v>-</v>
      </c>
      <c r="W19" s="226"/>
      <c r="X19" s="226"/>
      <c r="Y19" s="226"/>
    </row>
    <row r="20" spans="1:25" ht="18.75" customHeight="1">
      <c r="A20" s="238" t="s">
        <v>53</v>
      </c>
      <c r="B20" s="215">
        <f t="shared" si="1"/>
        <v>76</v>
      </c>
      <c r="C20" s="215">
        <f t="shared" si="12"/>
        <v>21</v>
      </c>
      <c r="D20" s="216">
        <f t="shared" si="2"/>
        <v>0.27631578947368424</v>
      </c>
      <c r="E20" s="215">
        <f t="shared" si="3"/>
        <v>55</v>
      </c>
      <c r="F20" s="216">
        <f t="shared" si="4"/>
        <v>0.72368421052631582</v>
      </c>
      <c r="G20" s="215">
        <v>0</v>
      </c>
      <c r="H20" s="216" t="str">
        <f t="shared" si="5"/>
        <v>-</v>
      </c>
      <c r="I20" s="215">
        <v>2</v>
      </c>
      <c r="J20" s="216">
        <f t="shared" si="6"/>
        <v>1</v>
      </c>
      <c r="K20" s="215">
        <v>19</v>
      </c>
      <c r="L20" s="216">
        <f t="shared" si="7"/>
        <v>0.27941176470588236</v>
      </c>
      <c r="M20" s="215">
        <v>49</v>
      </c>
      <c r="N20" s="216">
        <f t="shared" si="8"/>
        <v>0.72058823529411764</v>
      </c>
      <c r="O20" s="215">
        <v>2</v>
      </c>
      <c r="P20" s="216">
        <f t="shared" si="0"/>
        <v>0.33333333333333331</v>
      </c>
      <c r="Q20" s="215">
        <v>4</v>
      </c>
      <c r="R20" s="216">
        <f t="shared" si="9"/>
        <v>0.66666666666666663</v>
      </c>
      <c r="S20" s="215">
        <v>0</v>
      </c>
      <c r="T20" s="216" t="str">
        <f t="shared" si="10"/>
        <v>-</v>
      </c>
      <c r="U20" s="215">
        <v>0</v>
      </c>
      <c r="V20" s="216" t="str">
        <f t="shared" si="11"/>
        <v>-</v>
      </c>
      <c r="W20" s="226"/>
      <c r="X20" s="226"/>
      <c r="Y20" s="226"/>
    </row>
    <row r="21" spans="1:25" ht="18.75" customHeight="1">
      <c r="A21" s="236" t="s">
        <v>54</v>
      </c>
      <c r="B21" s="215">
        <f t="shared" si="1"/>
        <v>616</v>
      </c>
      <c r="C21" s="215">
        <f t="shared" si="12"/>
        <v>159</v>
      </c>
      <c r="D21" s="216">
        <f t="shared" si="2"/>
        <v>0.25811688311688313</v>
      </c>
      <c r="E21" s="215">
        <f t="shared" si="3"/>
        <v>457</v>
      </c>
      <c r="F21" s="216">
        <f t="shared" si="4"/>
        <v>0.74188311688311692</v>
      </c>
      <c r="G21" s="215">
        <v>17</v>
      </c>
      <c r="H21" s="216">
        <f t="shared" si="5"/>
        <v>0.34693877551020408</v>
      </c>
      <c r="I21" s="215">
        <v>32</v>
      </c>
      <c r="J21" s="216">
        <f t="shared" si="6"/>
        <v>0.65306122448979587</v>
      </c>
      <c r="K21" s="215">
        <v>135</v>
      </c>
      <c r="L21" s="216">
        <f t="shared" si="7"/>
        <v>0.25423728813559321</v>
      </c>
      <c r="M21" s="215">
        <v>396</v>
      </c>
      <c r="N21" s="216">
        <f t="shared" si="8"/>
        <v>0.74576271186440679</v>
      </c>
      <c r="O21" s="215">
        <v>7</v>
      </c>
      <c r="P21" s="216">
        <f t="shared" si="0"/>
        <v>0.19444444444444445</v>
      </c>
      <c r="Q21" s="215">
        <v>29</v>
      </c>
      <c r="R21" s="216">
        <f t="shared" si="9"/>
        <v>0.80555555555555558</v>
      </c>
      <c r="S21" s="215">
        <v>0</v>
      </c>
      <c r="T21" s="216" t="str">
        <f t="shared" si="10"/>
        <v>-</v>
      </c>
      <c r="U21" s="215">
        <v>0</v>
      </c>
      <c r="V21" s="216" t="str">
        <f t="shared" si="11"/>
        <v>-</v>
      </c>
      <c r="W21" s="226"/>
      <c r="X21" s="226"/>
      <c r="Y21" s="226"/>
    </row>
    <row r="22" spans="1:25" ht="18.75" customHeight="1">
      <c r="A22" s="239" t="s">
        <v>752</v>
      </c>
      <c r="B22" s="215">
        <f t="shared" si="1"/>
        <v>5557</v>
      </c>
      <c r="C22" s="215">
        <f t="shared" si="12"/>
        <v>1654</v>
      </c>
      <c r="D22" s="216">
        <f t="shared" si="2"/>
        <v>0.29764261292064065</v>
      </c>
      <c r="E22" s="215">
        <f t="shared" si="3"/>
        <v>3903</v>
      </c>
      <c r="F22" s="216">
        <f t="shared" si="4"/>
        <v>0.70235738707935935</v>
      </c>
      <c r="G22" s="215">
        <f>SUM(G23+G27+G31)</f>
        <v>36</v>
      </c>
      <c r="H22" s="216">
        <f t="shared" si="5"/>
        <v>0.52173913043478259</v>
      </c>
      <c r="I22" s="215">
        <f>SUM(I23+I27+I31)</f>
        <v>33</v>
      </c>
      <c r="J22" s="216">
        <f t="shared" si="6"/>
        <v>0.47826086956521741</v>
      </c>
      <c r="K22" s="215">
        <f>SUM(K23+K27+K31)</f>
        <v>1428</v>
      </c>
      <c r="L22" s="216">
        <f t="shared" si="7"/>
        <v>0.31023245709320008</v>
      </c>
      <c r="M22" s="215">
        <f>SUM(M23+M27+M31)</f>
        <v>3175</v>
      </c>
      <c r="N22" s="216">
        <f t="shared" si="8"/>
        <v>0.68976754290679987</v>
      </c>
      <c r="O22" s="215">
        <f>SUM(O23+O27+O31)</f>
        <v>190</v>
      </c>
      <c r="P22" s="216">
        <f t="shared" si="0"/>
        <v>0.21468926553672316</v>
      </c>
      <c r="Q22" s="215">
        <f>SUM(Q23+Q27+Q31)</f>
        <v>695</v>
      </c>
      <c r="R22" s="216">
        <f t="shared" si="9"/>
        <v>0.78531073446327682</v>
      </c>
      <c r="S22" s="215">
        <f>SUM(S23+S27+S31)</f>
        <v>0</v>
      </c>
      <c r="T22" s="216" t="str">
        <f t="shared" si="10"/>
        <v>-</v>
      </c>
      <c r="U22" s="215">
        <f>SUM(U23+U27+U31)</f>
        <v>0</v>
      </c>
      <c r="V22" s="216" t="str">
        <f t="shared" si="11"/>
        <v>-</v>
      </c>
      <c r="W22" s="226"/>
      <c r="X22" s="226"/>
      <c r="Y22" s="226"/>
    </row>
    <row r="23" spans="1:25" ht="18.75" customHeight="1">
      <c r="A23" s="236" t="s">
        <v>48</v>
      </c>
      <c r="B23" s="215">
        <f t="shared" si="1"/>
        <v>3103</v>
      </c>
      <c r="C23" s="215">
        <f t="shared" si="12"/>
        <v>982</v>
      </c>
      <c r="D23" s="216">
        <f t="shared" si="2"/>
        <v>0.31646793425717046</v>
      </c>
      <c r="E23" s="215">
        <f t="shared" si="3"/>
        <v>2121</v>
      </c>
      <c r="F23" s="216">
        <f t="shared" si="4"/>
        <v>0.68353206574282954</v>
      </c>
      <c r="G23" s="215">
        <f>SUM(G24+G25+G26)</f>
        <v>36</v>
      </c>
      <c r="H23" s="216">
        <f t="shared" si="5"/>
        <v>0.52941176470588236</v>
      </c>
      <c r="I23" s="215">
        <f>SUM(I24+I25+I26)</f>
        <v>32</v>
      </c>
      <c r="J23" s="216">
        <f t="shared" si="6"/>
        <v>0.47058823529411764</v>
      </c>
      <c r="K23" s="215">
        <f>SUM(K24+K25+K26)</f>
        <v>847</v>
      </c>
      <c r="L23" s="216">
        <f t="shared" si="7"/>
        <v>0.33825878594249204</v>
      </c>
      <c r="M23" s="215">
        <f>SUM(M24+M25+M26)</f>
        <v>1657</v>
      </c>
      <c r="N23" s="216">
        <f t="shared" si="8"/>
        <v>0.66174121405750796</v>
      </c>
      <c r="O23" s="215">
        <f>SUM(O24+O25+O26)</f>
        <v>99</v>
      </c>
      <c r="P23" s="216">
        <f t="shared" si="0"/>
        <v>0.1864406779661017</v>
      </c>
      <c r="Q23" s="215">
        <f>SUM(Q24+Q25+Q26)</f>
        <v>432</v>
      </c>
      <c r="R23" s="216">
        <f t="shared" si="9"/>
        <v>0.81355932203389836</v>
      </c>
      <c r="S23" s="215">
        <f>SUM(S24+S25+S26)</f>
        <v>0</v>
      </c>
      <c r="T23" s="216" t="str">
        <f t="shared" si="10"/>
        <v>-</v>
      </c>
      <c r="U23" s="215">
        <f>SUM(U24+U25+U26)</f>
        <v>0</v>
      </c>
      <c r="V23" s="216" t="str">
        <f t="shared" si="11"/>
        <v>-</v>
      </c>
      <c r="W23" s="226"/>
      <c r="X23" s="226"/>
      <c r="Y23" s="226"/>
    </row>
    <row r="24" spans="1:25" ht="18.75" customHeight="1">
      <c r="A24" s="237" t="s">
        <v>751</v>
      </c>
      <c r="B24" s="215">
        <f t="shared" si="1"/>
        <v>2561</v>
      </c>
      <c r="C24" s="215">
        <f t="shared" si="12"/>
        <v>688</v>
      </c>
      <c r="D24" s="216">
        <f t="shared" si="2"/>
        <v>0.26864506052323311</v>
      </c>
      <c r="E24" s="215">
        <f t="shared" si="3"/>
        <v>1873</v>
      </c>
      <c r="F24" s="216">
        <f t="shared" si="4"/>
        <v>0.73135493947676689</v>
      </c>
      <c r="G24" s="215">
        <v>36</v>
      </c>
      <c r="H24" s="216">
        <f t="shared" si="5"/>
        <v>0.52941176470588236</v>
      </c>
      <c r="I24" s="215">
        <v>32</v>
      </c>
      <c r="J24" s="216">
        <f t="shared" si="6"/>
        <v>0.47058823529411764</v>
      </c>
      <c r="K24" s="215">
        <v>566</v>
      </c>
      <c r="L24" s="216">
        <f t="shared" si="7"/>
        <v>0.27950617283950618</v>
      </c>
      <c r="M24" s="215">
        <v>1459</v>
      </c>
      <c r="N24" s="216">
        <f t="shared" si="8"/>
        <v>0.72049382716049382</v>
      </c>
      <c r="O24" s="215">
        <v>86</v>
      </c>
      <c r="P24" s="216">
        <f t="shared" si="0"/>
        <v>0.18376068376068377</v>
      </c>
      <c r="Q24" s="215">
        <v>382</v>
      </c>
      <c r="R24" s="216">
        <f t="shared" si="9"/>
        <v>0.81623931623931623</v>
      </c>
      <c r="S24" s="215">
        <v>0</v>
      </c>
      <c r="T24" s="216" t="str">
        <f t="shared" si="10"/>
        <v>-</v>
      </c>
      <c r="U24" s="215">
        <v>0</v>
      </c>
      <c r="V24" s="216" t="str">
        <f t="shared" si="11"/>
        <v>-</v>
      </c>
      <c r="W24" s="226"/>
      <c r="X24" s="226"/>
      <c r="Y24" s="226"/>
    </row>
    <row r="25" spans="1:25" ht="18.75" customHeight="1">
      <c r="A25" s="237" t="s">
        <v>5</v>
      </c>
      <c r="B25" s="215">
        <f t="shared" si="1"/>
        <v>42</v>
      </c>
      <c r="C25" s="215">
        <f t="shared" si="12"/>
        <v>13</v>
      </c>
      <c r="D25" s="216">
        <f t="shared" si="2"/>
        <v>0.30952380952380953</v>
      </c>
      <c r="E25" s="215">
        <f t="shared" si="3"/>
        <v>29</v>
      </c>
      <c r="F25" s="216">
        <f t="shared" si="4"/>
        <v>0.69047619047619047</v>
      </c>
      <c r="G25" s="215">
        <v>0</v>
      </c>
      <c r="H25" s="216" t="str">
        <f t="shared" si="5"/>
        <v>-</v>
      </c>
      <c r="I25" s="215">
        <v>0</v>
      </c>
      <c r="J25" s="216" t="str">
        <f t="shared" si="6"/>
        <v>-</v>
      </c>
      <c r="K25" s="215">
        <v>10</v>
      </c>
      <c r="L25" s="216">
        <f t="shared" si="7"/>
        <v>0.2857142857142857</v>
      </c>
      <c r="M25" s="215">
        <v>25</v>
      </c>
      <c r="N25" s="216">
        <f t="shared" si="8"/>
        <v>0.7142857142857143</v>
      </c>
      <c r="O25" s="215">
        <v>3</v>
      </c>
      <c r="P25" s="216">
        <f t="shared" si="0"/>
        <v>0.42857142857142855</v>
      </c>
      <c r="Q25" s="215">
        <v>4</v>
      </c>
      <c r="R25" s="216">
        <f t="shared" si="9"/>
        <v>0.5714285714285714</v>
      </c>
      <c r="S25" s="215">
        <v>0</v>
      </c>
      <c r="T25" s="216" t="str">
        <f t="shared" si="10"/>
        <v>-</v>
      </c>
      <c r="U25" s="215">
        <v>0</v>
      </c>
      <c r="V25" s="216" t="str">
        <f t="shared" si="11"/>
        <v>-</v>
      </c>
      <c r="W25" s="226"/>
      <c r="X25" s="226"/>
      <c r="Y25" s="226"/>
    </row>
    <row r="26" spans="1:25" ht="18.75" customHeight="1">
      <c r="A26" s="237" t="s">
        <v>49</v>
      </c>
      <c r="B26" s="215">
        <f t="shared" si="1"/>
        <v>500</v>
      </c>
      <c r="C26" s="215">
        <f t="shared" si="12"/>
        <v>281</v>
      </c>
      <c r="D26" s="216">
        <f t="shared" si="2"/>
        <v>0.56200000000000006</v>
      </c>
      <c r="E26" s="215">
        <f t="shared" si="3"/>
        <v>219</v>
      </c>
      <c r="F26" s="216">
        <f t="shared" si="4"/>
        <v>0.438</v>
      </c>
      <c r="G26" s="215">
        <v>0</v>
      </c>
      <c r="H26" s="216" t="str">
        <f t="shared" si="5"/>
        <v>-</v>
      </c>
      <c r="I26" s="215">
        <v>0</v>
      </c>
      <c r="J26" s="216" t="str">
        <f t="shared" si="6"/>
        <v>-</v>
      </c>
      <c r="K26" s="215">
        <v>271</v>
      </c>
      <c r="L26" s="216">
        <f t="shared" si="7"/>
        <v>0.61036036036036034</v>
      </c>
      <c r="M26" s="215">
        <v>173</v>
      </c>
      <c r="N26" s="216">
        <f t="shared" si="8"/>
        <v>0.38963963963963966</v>
      </c>
      <c r="O26" s="215">
        <v>10</v>
      </c>
      <c r="P26" s="216">
        <f t="shared" si="0"/>
        <v>0.17857142857142858</v>
      </c>
      <c r="Q26" s="215">
        <v>46</v>
      </c>
      <c r="R26" s="216">
        <f t="shared" si="9"/>
        <v>0.8214285714285714</v>
      </c>
      <c r="S26" s="215">
        <v>0</v>
      </c>
      <c r="T26" s="216" t="str">
        <f t="shared" si="10"/>
        <v>-</v>
      </c>
      <c r="U26" s="215">
        <v>0</v>
      </c>
      <c r="V26" s="216" t="str">
        <f t="shared" si="11"/>
        <v>-</v>
      </c>
      <c r="W26" s="226"/>
      <c r="X26" s="226"/>
      <c r="Y26" s="226"/>
    </row>
    <row r="27" spans="1:25" ht="18.75" customHeight="1">
      <c r="A27" s="236" t="s">
        <v>50</v>
      </c>
      <c r="B27" s="215">
        <f t="shared" si="1"/>
        <v>25</v>
      </c>
      <c r="C27" s="215">
        <f t="shared" si="12"/>
        <v>4</v>
      </c>
      <c r="D27" s="216">
        <f t="shared" si="2"/>
        <v>0.16</v>
      </c>
      <c r="E27" s="215">
        <f t="shared" si="3"/>
        <v>21</v>
      </c>
      <c r="F27" s="216">
        <f t="shared" si="4"/>
        <v>0.84</v>
      </c>
      <c r="G27" s="215">
        <f>SUM(G28+G29+G30)</f>
        <v>0</v>
      </c>
      <c r="H27" s="216" t="str">
        <f t="shared" si="5"/>
        <v>-</v>
      </c>
      <c r="I27" s="215">
        <f>SUM(I28+I29+I30)</f>
        <v>0</v>
      </c>
      <c r="J27" s="216" t="str">
        <f t="shared" si="6"/>
        <v>-</v>
      </c>
      <c r="K27" s="215">
        <f>SUM(K28+K29+K30)</f>
        <v>3</v>
      </c>
      <c r="L27" s="216">
        <f t="shared" si="7"/>
        <v>0.15</v>
      </c>
      <c r="M27" s="215">
        <f>SUM(M28+M29+M30)</f>
        <v>17</v>
      </c>
      <c r="N27" s="216">
        <f t="shared" si="8"/>
        <v>0.85</v>
      </c>
      <c r="O27" s="215">
        <f>SUM(O28+O29+O30)</f>
        <v>1</v>
      </c>
      <c r="P27" s="216">
        <f t="shared" si="0"/>
        <v>0.2</v>
      </c>
      <c r="Q27" s="215">
        <f>SUM(Q28+Q29+Q30)</f>
        <v>4</v>
      </c>
      <c r="R27" s="216">
        <f t="shared" si="9"/>
        <v>0.8</v>
      </c>
      <c r="S27" s="215">
        <f>SUM(S28+S29+S30)</f>
        <v>0</v>
      </c>
      <c r="T27" s="216" t="str">
        <f t="shared" si="10"/>
        <v>-</v>
      </c>
      <c r="U27" s="215">
        <f>SUM(U28+U29+U30)</f>
        <v>0</v>
      </c>
      <c r="V27" s="216" t="str">
        <f t="shared" si="11"/>
        <v>-</v>
      </c>
      <c r="W27" s="226"/>
      <c r="X27" s="226"/>
      <c r="Y27" s="226"/>
    </row>
    <row r="28" spans="1:25" ht="18.75" customHeight="1">
      <c r="A28" s="238" t="s">
        <v>51</v>
      </c>
      <c r="B28" s="215">
        <f t="shared" si="1"/>
        <v>18</v>
      </c>
      <c r="C28" s="215">
        <f t="shared" si="12"/>
        <v>3</v>
      </c>
      <c r="D28" s="216">
        <f t="shared" si="2"/>
        <v>0.16666666666666666</v>
      </c>
      <c r="E28" s="215">
        <f t="shared" si="3"/>
        <v>15</v>
      </c>
      <c r="F28" s="216">
        <f t="shared" si="4"/>
        <v>0.83333333333333337</v>
      </c>
      <c r="G28" s="215">
        <v>0</v>
      </c>
      <c r="H28" s="216" t="str">
        <f t="shared" si="5"/>
        <v>-</v>
      </c>
      <c r="I28" s="215">
        <v>0</v>
      </c>
      <c r="J28" s="216" t="str">
        <f t="shared" si="6"/>
        <v>-</v>
      </c>
      <c r="K28" s="215">
        <v>2</v>
      </c>
      <c r="L28" s="216">
        <f t="shared" si="7"/>
        <v>0.14285714285714285</v>
      </c>
      <c r="M28" s="215">
        <v>12</v>
      </c>
      <c r="N28" s="216">
        <f t="shared" si="8"/>
        <v>0.8571428571428571</v>
      </c>
      <c r="O28" s="215">
        <v>1</v>
      </c>
      <c r="P28" s="216">
        <f t="shared" si="0"/>
        <v>0.25</v>
      </c>
      <c r="Q28" s="215">
        <v>3</v>
      </c>
      <c r="R28" s="216">
        <f t="shared" si="9"/>
        <v>0.75</v>
      </c>
      <c r="S28" s="215">
        <v>0</v>
      </c>
      <c r="T28" s="216" t="str">
        <f t="shared" si="10"/>
        <v>-</v>
      </c>
      <c r="U28" s="215">
        <v>0</v>
      </c>
      <c r="V28" s="216" t="str">
        <f t="shared" si="11"/>
        <v>-</v>
      </c>
      <c r="W28" s="226"/>
      <c r="X28" s="226"/>
      <c r="Y28" s="226"/>
    </row>
    <row r="29" spans="1:25" ht="18.75" customHeight="1">
      <c r="A29" s="238" t="s">
        <v>52</v>
      </c>
      <c r="B29" s="215">
        <f t="shared" si="1"/>
        <v>6</v>
      </c>
      <c r="C29" s="215">
        <f t="shared" si="12"/>
        <v>1</v>
      </c>
      <c r="D29" s="216">
        <f t="shared" si="2"/>
        <v>0.16666666666666666</v>
      </c>
      <c r="E29" s="215">
        <f t="shared" si="3"/>
        <v>5</v>
      </c>
      <c r="F29" s="216">
        <f t="shared" si="4"/>
        <v>0.83333333333333337</v>
      </c>
      <c r="G29" s="215">
        <v>0</v>
      </c>
      <c r="H29" s="216" t="str">
        <f t="shared" si="5"/>
        <v>-</v>
      </c>
      <c r="I29" s="215">
        <v>0</v>
      </c>
      <c r="J29" s="216" t="str">
        <f t="shared" si="6"/>
        <v>-</v>
      </c>
      <c r="K29" s="215">
        <v>1</v>
      </c>
      <c r="L29" s="216">
        <f t="shared" si="7"/>
        <v>0.2</v>
      </c>
      <c r="M29" s="215">
        <v>4</v>
      </c>
      <c r="N29" s="216">
        <f t="shared" si="8"/>
        <v>0.8</v>
      </c>
      <c r="O29" s="215">
        <v>0</v>
      </c>
      <c r="P29" s="216" t="str">
        <f t="shared" si="0"/>
        <v>-</v>
      </c>
      <c r="Q29" s="215">
        <v>1</v>
      </c>
      <c r="R29" s="216">
        <f t="shared" si="9"/>
        <v>1</v>
      </c>
      <c r="S29" s="215">
        <v>0</v>
      </c>
      <c r="T29" s="216" t="str">
        <f t="shared" si="10"/>
        <v>-</v>
      </c>
      <c r="U29" s="215">
        <v>0</v>
      </c>
      <c r="V29" s="216" t="str">
        <f t="shared" si="11"/>
        <v>-</v>
      </c>
      <c r="W29" s="226"/>
      <c r="X29" s="226"/>
      <c r="Y29" s="226"/>
    </row>
    <row r="30" spans="1:25" ht="18.75" customHeight="1">
      <c r="A30" s="238" t="s">
        <v>53</v>
      </c>
      <c r="B30" s="215">
        <f t="shared" si="1"/>
        <v>1</v>
      </c>
      <c r="C30" s="215">
        <f t="shared" si="12"/>
        <v>0</v>
      </c>
      <c r="D30" s="216" t="str">
        <f t="shared" si="2"/>
        <v>-</v>
      </c>
      <c r="E30" s="215">
        <f t="shared" si="3"/>
        <v>1</v>
      </c>
      <c r="F30" s="216">
        <f t="shared" si="4"/>
        <v>1</v>
      </c>
      <c r="G30" s="215">
        <v>0</v>
      </c>
      <c r="H30" s="216" t="str">
        <f t="shared" si="5"/>
        <v>-</v>
      </c>
      <c r="I30" s="215">
        <v>0</v>
      </c>
      <c r="J30" s="216" t="str">
        <f t="shared" si="6"/>
        <v>-</v>
      </c>
      <c r="K30" s="215">
        <v>0</v>
      </c>
      <c r="L30" s="216" t="str">
        <f t="shared" si="7"/>
        <v>-</v>
      </c>
      <c r="M30" s="215">
        <v>1</v>
      </c>
      <c r="N30" s="216">
        <f t="shared" si="8"/>
        <v>1</v>
      </c>
      <c r="O30" s="215">
        <v>0</v>
      </c>
      <c r="P30" s="216" t="str">
        <f t="shared" si="0"/>
        <v>-</v>
      </c>
      <c r="Q30" s="215">
        <v>0</v>
      </c>
      <c r="R30" s="216" t="str">
        <f t="shared" si="9"/>
        <v>-</v>
      </c>
      <c r="S30" s="215">
        <v>0</v>
      </c>
      <c r="T30" s="216" t="str">
        <f t="shared" si="10"/>
        <v>-</v>
      </c>
      <c r="U30" s="215">
        <v>0</v>
      </c>
      <c r="V30" s="216" t="str">
        <f t="shared" si="11"/>
        <v>-</v>
      </c>
      <c r="W30" s="226"/>
      <c r="X30" s="226"/>
      <c r="Y30" s="226"/>
    </row>
    <row r="31" spans="1:25" ht="18.75" customHeight="1">
      <c r="A31" s="240" t="s">
        <v>54</v>
      </c>
      <c r="B31" s="222">
        <f t="shared" si="1"/>
        <v>2429</v>
      </c>
      <c r="C31" s="222">
        <f t="shared" si="12"/>
        <v>668</v>
      </c>
      <c r="D31" s="223">
        <f t="shared" si="2"/>
        <v>0.27501029230135859</v>
      </c>
      <c r="E31" s="222">
        <f t="shared" si="3"/>
        <v>1761</v>
      </c>
      <c r="F31" s="223">
        <f t="shared" si="4"/>
        <v>0.72498970769864146</v>
      </c>
      <c r="G31" s="222">
        <v>0</v>
      </c>
      <c r="H31" s="223" t="str">
        <f t="shared" si="5"/>
        <v>-</v>
      </c>
      <c r="I31" s="222">
        <v>1</v>
      </c>
      <c r="J31" s="223">
        <f t="shared" si="6"/>
        <v>1</v>
      </c>
      <c r="K31" s="222">
        <v>578</v>
      </c>
      <c r="L31" s="223">
        <f t="shared" si="7"/>
        <v>0.278018278018278</v>
      </c>
      <c r="M31" s="222">
        <v>1501</v>
      </c>
      <c r="N31" s="223">
        <f t="shared" si="8"/>
        <v>0.72198172198172195</v>
      </c>
      <c r="O31" s="222">
        <v>90</v>
      </c>
      <c r="P31" s="223">
        <f t="shared" si="0"/>
        <v>0.25787965616045844</v>
      </c>
      <c r="Q31" s="222">
        <v>259</v>
      </c>
      <c r="R31" s="223">
        <f t="shared" si="9"/>
        <v>0.74212034383954151</v>
      </c>
      <c r="S31" s="222">
        <v>0</v>
      </c>
      <c r="T31" s="223" t="str">
        <f t="shared" si="10"/>
        <v>-</v>
      </c>
      <c r="U31" s="222">
        <v>0</v>
      </c>
      <c r="V31" s="223" t="str">
        <f t="shared" si="11"/>
        <v>-</v>
      </c>
      <c r="W31" s="226"/>
      <c r="X31" s="226"/>
      <c r="Y31" s="226"/>
    </row>
    <row r="32" spans="1:25">
      <c r="A32" s="361" t="s">
        <v>328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</row>
  </sheetData>
  <mergeCells count="10">
    <mergeCell ref="A32:U32"/>
    <mergeCell ref="A1:V1"/>
    <mergeCell ref="A2:V2"/>
    <mergeCell ref="A3:V3"/>
    <mergeCell ref="A5:A10"/>
    <mergeCell ref="B5:F9"/>
    <mergeCell ref="G5:J9"/>
    <mergeCell ref="K5:N9"/>
    <mergeCell ref="O5:R9"/>
    <mergeCell ref="S5:V9"/>
  </mergeCells>
  <phoneticPr fontId="3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0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32"/>
  <sheetViews>
    <sheetView zoomScale="55" zoomScaleNormal="55" workbookViewId="0">
      <selection sqref="A1:V1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1" width="9" style="104"/>
    <col min="22" max="22" width="12.88671875" style="104" customWidth="1"/>
    <col min="23" max="25" width="9" style="104"/>
    <col min="26" max="16384" width="9" style="206"/>
  </cols>
  <sheetData>
    <row r="1" spans="1:25" ht="23.25" customHeight="1">
      <c r="A1" s="375" t="s">
        <v>634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206"/>
      <c r="X1" s="206"/>
      <c r="Y1" s="206"/>
    </row>
    <row r="2" spans="1:25" ht="23.25" customHeight="1">
      <c r="A2" s="375" t="s">
        <v>635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206"/>
      <c r="X2" s="206"/>
      <c r="Y2" s="206"/>
    </row>
    <row r="3" spans="1:25" ht="23.25" customHeight="1">
      <c r="A3" s="375" t="s">
        <v>757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205"/>
      <c r="X3" s="205"/>
      <c r="Y3" s="205"/>
    </row>
    <row r="4" spans="1:25">
      <c r="A4" s="377" t="s">
        <v>78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204"/>
      <c r="X4" s="204"/>
      <c r="Y4" s="204"/>
    </row>
    <row r="5" spans="1:25" s="224" customFormat="1" ht="12" customHeight="1">
      <c r="A5" s="356" t="s">
        <v>756</v>
      </c>
      <c r="B5" s="357" t="s">
        <v>69</v>
      </c>
      <c r="C5" s="372"/>
      <c r="D5" s="372"/>
      <c r="E5" s="372"/>
      <c r="F5" s="372"/>
      <c r="G5" s="372" t="s">
        <v>753</v>
      </c>
      <c r="H5" s="373"/>
      <c r="I5" s="373"/>
      <c r="J5" s="373"/>
      <c r="K5" s="372" t="s">
        <v>754</v>
      </c>
      <c r="L5" s="373"/>
      <c r="M5" s="373"/>
      <c r="N5" s="373"/>
      <c r="O5" s="372" t="s">
        <v>755</v>
      </c>
      <c r="P5" s="373"/>
      <c r="Q5" s="373"/>
      <c r="R5" s="374"/>
      <c r="S5" s="372" t="s">
        <v>44</v>
      </c>
      <c r="T5" s="372"/>
      <c r="U5" s="372"/>
      <c r="V5" s="372"/>
    </row>
    <row r="6" spans="1:25" s="224" customFormat="1" ht="9" customHeight="1">
      <c r="A6" s="356"/>
      <c r="B6" s="372"/>
      <c r="C6" s="372"/>
      <c r="D6" s="372"/>
      <c r="E6" s="372"/>
      <c r="F6" s="372"/>
      <c r="G6" s="373"/>
      <c r="H6" s="373"/>
      <c r="I6" s="373"/>
      <c r="J6" s="373"/>
      <c r="K6" s="373"/>
      <c r="L6" s="373"/>
      <c r="M6" s="373"/>
      <c r="N6" s="373"/>
      <c r="O6" s="374"/>
      <c r="P6" s="374"/>
      <c r="Q6" s="374"/>
      <c r="R6" s="374"/>
      <c r="S6" s="372"/>
      <c r="T6" s="372"/>
      <c r="U6" s="372"/>
      <c r="V6" s="372"/>
    </row>
    <row r="7" spans="1:25" s="224" customFormat="1" ht="11.25" hidden="1" customHeight="1">
      <c r="A7" s="356"/>
      <c r="B7" s="372"/>
      <c r="C7" s="372"/>
      <c r="D7" s="372"/>
      <c r="E7" s="372"/>
      <c r="F7" s="372"/>
      <c r="G7" s="373"/>
      <c r="H7" s="373"/>
      <c r="I7" s="373"/>
      <c r="J7" s="373"/>
      <c r="K7" s="373"/>
      <c r="L7" s="373"/>
      <c r="M7" s="373"/>
      <c r="N7" s="373"/>
      <c r="O7" s="374"/>
      <c r="P7" s="374"/>
      <c r="Q7" s="374"/>
      <c r="R7" s="374"/>
      <c r="S7" s="372"/>
      <c r="T7" s="372"/>
      <c r="U7" s="372"/>
      <c r="V7" s="372"/>
    </row>
    <row r="8" spans="1:25" s="224" customFormat="1" ht="12" customHeight="1">
      <c r="A8" s="356"/>
      <c r="B8" s="372"/>
      <c r="C8" s="372"/>
      <c r="D8" s="372"/>
      <c r="E8" s="372"/>
      <c r="F8" s="372"/>
      <c r="G8" s="373"/>
      <c r="H8" s="373"/>
      <c r="I8" s="373"/>
      <c r="J8" s="373"/>
      <c r="K8" s="373"/>
      <c r="L8" s="373"/>
      <c r="M8" s="373"/>
      <c r="N8" s="373"/>
      <c r="O8" s="374"/>
      <c r="P8" s="374"/>
      <c r="Q8" s="374"/>
      <c r="R8" s="374"/>
      <c r="S8" s="372"/>
      <c r="T8" s="372"/>
      <c r="U8" s="372"/>
      <c r="V8" s="372"/>
    </row>
    <row r="9" spans="1:25" s="224" customFormat="1" ht="6" customHeight="1">
      <c r="A9" s="356"/>
      <c r="B9" s="372"/>
      <c r="C9" s="372"/>
      <c r="D9" s="372"/>
      <c r="E9" s="372"/>
      <c r="F9" s="372"/>
      <c r="G9" s="373"/>
      <c r="H9" s="373"/>
      <c r="I9" s="373"/>
      <c r="J9" s="373"/>
      <c r="K9" s="373"/>
      <c r="L9" s="373"/>
      <c r="M9" s="373"/>
      <c r="N9" s="373"/>
      <c r="O9" s="374"/>
      <c r="P9" s="374"/>
      <c r="Q9" s="374"/>
      <c r="R9" s="374"/>
      <c r="S9" s="372"/>
      <c r="T9" s="372"/>
      <c r="U9" s="372"/>
      <c r="V9" s="372"/>
    </row>
    <row r="10" spans="1:25" s="224" customFormat="1" ht="34.5" customHeight="1">
      <c r="A10" s="356"/>
      <c r="B10" s="228" t="s">
        <v>749</v>
      </c>
      <c r="C10" s="228" t="s">
        <v>2</v>
      </c>
      <c r="D10" s="229" t="s">
        <v>750</v>
      </c>
      <c r="E10" s="228" t="s">
        <v>3</v>
      </c>
      <c r="F10" s="229" t="s">
        <v>750</v>
      </c>
      <c r="G10" s="228" t="s">
        <v>2</v>
      </c>
      <c r="H10" s="229" t="s">
        <v>750</v>
      </c>
      <c r="I10" s="228" t="s">
        <v>3</v>
      </c>
      <c r="J10" s="229" t="s">
        <v>750</v>
      </c>
      <c r="K10" s="228" t="s">
        <v>2</v>
      </c>
      <c r="L10" s="229" t="s">
        <v>750</v>
      </c>
      <c r="M10" s="228" t="s">
        <v>3</v>
      </c>
      <c r="N10" s="229" t="s">
        <v>750</v>
      </c>
      <c r="O10" s="228" t="s">
        <v>2</v>
      </c>
      <c r="P10" s="229" t="s">
        <v>750</v>
      </c>
      <c r="Q10" s="228" t="s">
        <v>3</v>
      </c>
      <c r="R10" s="229" t="s">
        <v>750</v>
      </c>
      <c r="S10" s="228" t="s">
        <v>2</v>
      </c>
      <c r="T10" s="229" t="s">
        <v>750</v>
      </c>
      <c r="U10" s="228" t="s">
        <v>3</v>
      </c>
      <c r="V10" s="229" t="s">
        <v>750</v>
      </c>
    </row>
    <row r="11" spans="1:25" s="224" customFormat="1" ht="18.75" customHeight="1">
      <c r="A11" s="210" t="s">
        <v>46</v>
      </c>
      <c r="B11" s="211">
        <f>SUM(B12,B22)</f>
        <v>9064</v>
      </c>
      <c r="C11" s="211">
        <f>SUM(C12,C22)</f>
        <v>2737</v>
      </c>
      <c r="D11" s="212">
        <f>IF(C11=0,"-",C11/(C11+E11))</f>
        <v>0.30196381288614299</v>
      </c>
      <c r="E11" s="211">
        <f>SUM(E12,E22)</f>
        <v>6327</v>
      </c>
      <c r="F11" s="212">
        <f>IF(E11=0,"-",E11/(E11+C11))</f>
        <v>0.69803618711385707</v>
      </c>
      <c r="G11" s="211">
        <f>SUM(G12,G22)</f>
        <v>116</v>
      </c>
      <c r="H11" s="212">
        <f>IF(G11=0,"-",G11/(G11+I11))</f>
        <v>0.44274809160305345</v>
      </c>
      <c r="I11" s="211">
        <f>SUM(I12,I22)</f>
        <v>146</v>
      </c>
      <c r="J11" s="212">
        <f>IF(I11=0,"-",I11/(I11+G11))</f>
        <v>0.5572519083969466</v>
      </c>
      <c r="K11" s="211">
        <f>SUM(K12,K22)</f>
        <v>2249</v>
      </c>
      <c r="L11" s="212">
        <f>IF(K11=0,"-",K11/(K11+M11))</f>
        <v>0.30707263790278538</v>
      </c>
      <c r="M11" s="211">
        <f>SUM(M12,M22)</f>
        <v>5075</v>
      </c>
      <c r="N11" s="212">
        <f>IF(M11=0,"-",M11/(M11+K11))</f>
        <v>0.69292736209721462</v>
      </c>
      <c r="O11" s="211">
        <f>SUM(O12,O22)</f>
        <v>372</v>
      </c>
      <c r="P11" s="212">
        <f t="shared" ref="P11:P31" si="0">IF(O11=0,"-",O11/(O11+Q11))</f>
        <v>0.25186188219363576</v>
      </c>
      <c r="Q11" s="211">
        <f>SUM(Q12,Q22)</f>
        <v>1105</v>
      </c>
      <c r="R11" s="212">
        <f>IF(Q11=0,"-",Q11/(Q11+O11))</f>
        <v>0.7481381178063643</v>
      </c>
      <c r="S11" s="211">
        <f>SUM(S12,S22)</f>
        <v>0</v>
      </c>
      <c r="T11" s="212" t="str">
        <f>IF(S11=0,"-",S11/(S11+U11))</f>
        <v>-</v>
      </c>
      <c r="U11" s="211">
        <f>SUM(U12,U22)</f>
        <v>1</v>
      </c>
      <c r="V11" s="212">
        <f>IF(U11=0,"-",U11/(U11+S11))</f>
        <v>1</v>
      </c>
    </row>
    <row r="12" spans="1:25" s="213" customFormat="1" ht="18.75" customHeight="1">
      <c r="A12" s="214" t="s">
        <v>47</v>
      </c>
      <c r="B12" s="215">
        <f t="shared" ref="B12:B31" si="1">SUM(C12,E12)</f>
        <v>3506</v>
      </c>
      <c r="C12" s="215">
        <f>SUM(G12,K12,O12,S12)</f>
        <v>1070</v>
      </c>
      <c r="D12" s="216">
        <f t="shared" ref="D12:D31" si="2">IF(C12=0,"-",C12/(C12+E12))</f>
        <v>0.30519110096976609</v>
      </c>
      <c r="E12" s="215">
        <f t="shared" ref="E12:E31" si="3">SUM(I12,M12,Q12,U12)</f>
        <v>2436</v>
      </c>
      <c r="F12" s="216">
        <f t="shared" ref="F12:F31" si="4">IF(E12=0,"-",E12/(E12+C12))</f>
        <v>0.69480889903023391</v>
      </c>
      <c r="G12" s="215">
        <f>SUM(G13+G17+G21)</f>
        <v>80</v>
      </c>
      <c r="H12" s="216">
        <f t="shared" ref="H12:H31" si="5">IF(G12=0,"-",G12/(G12+I12))</f>
        <v>0.41025641025641024</v>
      </c>
      <c r="I12" s="215">
        <f>SUM(I13+I17+I21)</f>
        <v>115</v>
      </c>
      <c r="J12" s="216">
        <f t="shared" ref="J12:J31" si="6">IF(I12=0,"-",I12/(I12+G12))</f>
        <v>0.58974358974358976</v>
      </c>
      <c r="K12" s="215">
        <f>SUM(K13+K17+K21)</f>
        <v>827</v>
      </c>
      <c r="L12" s="216">
        <f t="shared" ref="L12:L31" si="7">IF(K12=0,"-",K12/(K12+M12))</f>
        <v>0.29931234165761855</v>
      </c>
      <c r="M12" s="215">
        <f>SUM(M13+M17+M21)</f>
        <v>1936</v>
      </c>
      <c r="N12" s="216">
        <f t="shared" ref="N12:N31" si="8">IF(M12=0,"-",M12/(M12+K12))</f>
        <v>0.70068765834238145</v>
      </c>
      <c r="O12" s="215">
        <f>SUM(O13+O17+O21)</f>
        <v>163</v>
      </c>
      <c r="P12" s="216">
        <f t="shared" si="0"/>
        <v>0.29798903107861058</v>
      </c>
      <c r="Q12" s="215">
        <f>SUM(Q13+Q17+Q21)</f>
        <v>384</v>
      </c>
      <c r="R12" s="216">
        <f t="shared" ref="R12:R31" si="9">IF(Q12=0,"-",Q12/(Q12+O12))</f>
        <v>0.70201096892138937</v>
      </c>
      <c r="S12" s="215">
        <f>SUM(S13+S17+S21)</f>
        <v>0</v>
      </c>
      <c r="T12" s="216" t="str">
        <f t="shared" ref="T12:T31" si="10">IF(S12=0,"-",S12/(S12+U12))</f>
        <v>-</v>
      </c>
      <c r="U12" s="215">
        <f>SUM(U13+U17+U21)</f>
        <v>1</v>
      </c>
      <c r="V12" s="216">
        <f t="shared" ref="V12:V31" si="11">IF(U12=0,"-",U12/(U12+S12))</f>
        <v>1</v>
      </c>
    </row>
    <row r="13" spans="1:25" s="224" customFormat="1" ht="18.75" customHeight="1">
      <c r="A13" s="217" t="s">
        <v>48</v>
      </c>
      <c r="B13" s="215">
        <f t="shared" si="1"/>
        <v>2049</v>
      </c>
      <c r="C13" s="215">
        <f>SUM(G13,K13,O13,S13)</f>
        <v>558</v>
      </c>
      <c r="D13" s="216">
        <f t="shared" si="2"/>
        <v>0.27232796486090777</v>
      </c>
      <c r="E13" s="215">
        <f t="shared" si="3"/>
        <v>1491</v>
      </c>
      <c r="F13" s="216">
        <f t="shared" si="4"/>
        <v>0.72767203513909229</v>
      </c>
      <c r="G13" s="215">
        <f>SUM(G14+G15+G16)</f>
        <v>48</v>
      </c>
      <c r="H13" s="216">
        <f t="shared" si="5"/>
        <v>0.4</v>
      </c>
      <c r="I13" s="215">
        <f>SUM(I14+I15+I16)</f>
        <v>72</v>
      </c>
      <c r="J13" s="216">
        <f t="shared" si="6"/>
        <v>0.6</v>
      </c>
      <c r="K13" s="215">
        <f>SUM(K14+K15+K16)</f>
        <v>458</v>
      </c>
      <c r="L13" s="216">
        <f t="shared" si="7"/>
        <v>0.26941176470588235</v>
      </c>
      <c r="M13" s="215">
        <f>SUM(M14+M15+M16)</f>
        <v>1242</v>
      </c>
      <c r="N13" s="216">
        <f t="shared" si="8"/>
        <v>0.73058823529411765</v>
      </c>
      <c r="O13" s="215">
        <f>SUM(O14+O15+O16)</f>
        <v>52</v>
      </c>
      <c r="P13" s="216">
        <f t="shared" si="0"/>
        <v>0.22807017543859648</v>
      </c>
      <c r="Q13" s="215">
        <f>SUM(Q14+Q15+Q16)</f>
        <v>176</v>
      </c>
      <c r="R13" s="216">
        <f t="shared" si="9"/>
        <v>0.77192982456140347</v>
      </c>
      <c r="S13" s="215">
        <f>SUM(S14+S15+S16)</f>
        <v>0</v>
      </c>
      <c r="T13" s="216" t="str">
        <f t="shared" si="10"/>
        <v>-</v>
      </c>
      <c r="U13" s="215">
        <f>SUM(U14+U15+U16)</f>
        <v>1</v>
      </c>
      <c r="V13" s="216">
        <f t="shared" si="11"/>
        <v>1</v>
      </c>
    </row>
    <row r="14" spans="1:25" s="224" customFormat="1" ht="18.75" customHeight="1">
      <c r="A14" s="218" t="s">
        <v>751</v>
      </c>
      <c r="B14" s="215">
        <f t="shared" si="1"/>
        <v>1683</v>
      </c>
      <c r="C14" s="215">
        <f t="shared" ref="C14:C31" si="12">SUM(G14,K14,O14,S14)</f>
        <v>381</v>
      </c>
      <c r="D14" s="216">
        <f t="shared" si="2"/>
        <v>0.22638146167557932</v>
      </c>
      <c r="E14" s="215">
        <f t="shared" si="3"/>
        <v>1302</v>
      </c>
      <c r="F14" s="216">
        <f t="shared" si="4"/>
        <v>0.77361853832442062</v>
      </c>
      <c r="G14" s="215">
        <v>40</v>
      </c>
      <c r="H14" s="216">
        <f t="shared" si="5"/>
        <v>0.36363636363636365</v>
      </c>
      <c r="I14" s="215">
        <v>70</v>
      </c>
      <c r="J14" s="216">
        <f t="shared" si="6"/>
        <v>0.63636363636363635</v>
      </c>
      <c r="K14" s="215">
        <v>296</v>
      </c>
      <c r="L14" s="216">
        <f t="shared" si="7"/>
        <v>0.21621621621621623</v>
      </c>
      <c r="M14" s="215">
        <v>1073</v>
      </c>
      <c r="N14" s="216">
        <f t="shared" si="8"/>
        <v>0.78378378378378377</v>
      </c>
      <c r="O14" s="215">
        <v>45</v>
      </c>
      <c r="P14" s="216">
        <f t="shared" si="0"/>
        <v>0.22167487684729065</v>
      </c>
      <c r="Q14" s="215">
        <v>158</v>
      </c>
      <c r="R14" s="216">
        <f t="shared" si="9"/>
        <v>0.77832512315270941</v>
      </c>
      <c r="S14" s="215">
        <v>0</v>
      </c>
      <c r="T14" s="216" t="str">
        <f t="shared" si="10"/>
        <v>-</v>
      </c>
      <c r="U14" s="215">
        <v>1</v>
      </c>
      <c r="V14" s="216">
        <f t="shared" si="11"/>
        <v>1</v>
      </c>
    </row>
    <row r="15" spans="1:25" s="224" customFormat="1" ht="18.75" customHeight="1">
      <c r="A15" s="218" t="s">
        <v>5</v>
      </c>
      <c r="B15" s="215">
        <f t="shared" si="1"/>
        <v>158</v>
      </c>
      <c r="C15" s="215">
        <f t="shared" si="12"/>
        <v>62</v>
      </c>
      <c r="D15" s="216">
        <f t="shared" si="2"/>
        <v>0.39240506329113922</v>
      </c>
      <c r="E15" s="215">
        <f t="shared" si="3"/>
        <v>96</v>
      </c>
      <c r="F15" s="216">
        <f t="shared" si="4"/>
        <v>0.60759493670886078</v>
      </c>
      <c r="G15" s="215">
        <v>3</v>
      </c>
      <c r="H15" s="216">
        <f t="shared" si="5"/>
        <v>0.75</v>
      </c>
      <c r="I15" s="215">
        <v>1</v>
      </c>
      <c r="J15" s="216">
        <f t="shared" si="6"/>
        <v>0.25</v>
      </c>
      <c r="K15" s="215">
        <v>53</v>
      </c>
      <c r="L15" s="216">
        <f t="shared" si="7"/>
        <v>0.38405797101449274</v>
      </c>
      <c r="M15" s="215">
        <v>85</v>
      </c>
      <c r="N15" s="216">
        <f t="shared" si="8"/>
        <v>0.61594202898550721</v>
      </c>
      <c r="O15" s="215">
        <v>6</v>
      </c>
      <c r="P15" s="216">
        <f t="shared" si="0"/>
        <v>0.375</v>
      </c>
      <c r="Q15" s="215">
        <v>10</v>
      </c>
      <c r="R15" s="216">
        <f t="shared" si="9"/>
        <v>0.625</v>
      </c>
      <c r="S15" s="215">
        <v>0</v>
      </c>
      <c r="T15" s="216" t="str">
        <f t="shared" si="10"/>
        <v>-</v>
      </c>
      <c r="U15" s="215">
        <v>0</v>
      </c>
      <c r="V15" s="216" t="str">
        <f t="shared" si="11"/>
        <v>-</v>
      </c>
    </row>
    <row r="16" spans="1:25" s="224" customFormat="1" ht="18.75" customHeight="1">
      <c r="A16" s="218" t="s">
        <v>49</v>
      </c>
      <c r="B16" s="215">
        <f t="shared" si="1"/>
        <v>208</v>
      </c>
      <c r="C16" s="215">
        <f t="shared" si="12"/>
        <v>115</v>
      </c>
      <c r="D16" s="216">
        <f t="shared" si="2"/>
        <v>0.55288461538461542</v>
      </c>
      <c r="E16" s="215">
        <f t="shared" si="3"/>
        <v>93</v>
      </c>
      <c r="F16" s="216">
        <f t="shared" si="4"/>
        <v>0.44711538461538464</v>
      </c>
      <c r="G16" s="215">
        <v>5</v>
      </c>
      <c r="H16" s="216">
        <f t="shared" si="5"/>
        <v>0.83333333333333337</v>
      </c>
      <c r="I16" s="215">
        <v>1</v>
      </c>
      <c r="J16" s="216">
        <f t="shared" si="6"/>
        <v>0.16666666666666666</v>
      </c>
      <c r="K16" s="215">
        <v>109</v>
      </c>
      <c r="L16" s="216">
        <f t="shared" si="7"/>
        <v>0.56476683937823835</v>
      </c>
      <c r="M16" s="215">
        <v>84</v>
      </c>
      <c r="N16" s="216">
        <f t="shared" si="8"/>
        <v>0.43523316062176165</v>
      </c>
      <c r="O16" s="215">
        <v>1</v>
      </c>
      <c r="P16" s="216">
        <f t="shared" si="0"/>
        <v>0.1111111111111111</v>
      </c>
      <c r="Q16" s="215">
        <v>8</v>
      </c>
      <c r="R16" s="216">
        <f t="shared" si="9"/>
        <v>0.88888888888888884</v>
      </c>
      <c r="S16" s="215">
        <v>0</v>
      </c>
      <c r="T16" s="216" t="str">
        <f t="shared" si="10"/>
        <v>-</v>
      </c>
      <c r="U16" s="215">
        <v>0</v>
      </c>
      <c r="V16" s="216" t="str">
        <f t="shared" si="11"/>
        <v>-</v>
      </c>
    </row>
    <row r="17" spans="1:25" s="224" customFormat="1" ht="18.75" customHeight="1">
      <c r="A17" s="217" t="s">
        <v>50</v>
      </c>
      <c r="B17" s="215">
        <f t="shared" si="1"/>
        <v>838</v>
      </c>
      <c r="C17" s="215">
        <f t="shared" si="12"/>
        <v>351</v>
      </c>
      <c r="D17" s="216">
        <f t="shared" si="2"/>
        <v>0.41885441527446299</v>
      </c>
      <c r="E17" s="215">
        <f t="shared" si="3"/>
        <v>487</v>
      </c>
      <c r="F17" s="216">
        <f t="shared" si="4"/>
        <v>0.58114558472553701</v>
      </c>
      <c r="G17" s="215">
        <f>SUM(G18+G19+G20)</f>
        <v>15</v>
      </c>
      <c r="H17" s="216">
        <f t="shared" si="5"/>
        <v>0.57692307692307687</v>
      </c>
      <c r="I17" s="215">
        <f>SUM(I18+I19+I20)</f>
        <v>11</v>
      </c>
      <c r="J17" s="216">
        <f t="shared" si="6"/>
        <v>0.42307692307692307</v>
      </c>
      <c r="K17" s="215">
        <f>SUM(K18+K19+K20)</f>
        <v>240</v>
      </c>
      <c r="L17" s="216">
        <f t="shared" si="7"/>
        <v>0.43399638336347196</v>
      </c>
      <c r="M17" s="215">
        <f>SUM(M18+M19+M20)</f>
        <v>313</v>
      </c>
      <c r="N17" s="216">
        <f t="shared" si="8"/>
        <v>0.56600361663652798</v>
      </c>
      <c r="O17" s="215">
        <f>SUM(O18+O19+O20)</f>
        <v>96</v>
      </c>
      <c r="P17" s="216">
        <f t="shared" si="0"/>
        <v>0.37065637065637064</v>
      </c>
      <c r="Q17" s="215">
        <f>SUM(Q18+Q19+Q20)</f>
        <v>163</v>
      </c>
      <c r="R17" s="216">
        <f t="shared" si="9"/>
        <v>0.62934362934362931</v>
      </c>
      <c r="S17" s="215">
        <f>SUM(S18+S19+S20)</f>
        <v>0</v>
      </c>
      <c r="T17" s="216" t="str">
        <f t="shared" si="10"/>
        <v>-</v>
      </c>
      <c r="U17" s="215">
        <f>SUM(U18+U19+U20)</f>
        <v>0</v>
      </c>
      <c r="V17" s="216" t="str">
        <f t="shared" si="11"/>
        <v>-</v>
      </c>
    </row>
    <row r="18" spans="1:25" s="224" customFormat="1" ht="18.75" customHeight="1">
      <c r="A18" s="219" t="s">
        <v>51</v>
      </c>
      <c r="B18" s="215">
        <f t="shared" si="1"/>
        <v>587</v>
      </c>
      <c r="C18" s="215">
        <f t="shared" si="12"/>
        <v>249</v>
      </c>
      <c r="D18" s="216">
        <f t="shared" si="2"/>
        <v>0.424190800681431</v>
      </c>
      <c r="E18" s="215">
        <f t="shared" si="3"/>
        <v>338</v>
      </c>
      <c r="F18" s="216">
        <f t="shared" si="4"/>
        <v>0.575809199318569</v>
      </c>
      <c r="G18" s="215">
        <v>6</v>
      </c>
      <c r="H18" s="216">
        <f t="shared" si="5"/>
        <v>0.54545454545454541</v>
      </c>
      <c r="I18" s="215">
        <v>5</v>
      </c>
      <c r="J18" s="216">
        <f t="shared" si="6"/>
        <v>0.45454545454545453</v>
      </c>
      <c r="K18" s="215">
        <v>184</v>
      </c>
      <c r="L18" s="216">
        <f t="shared" si="7"/>
        <v>0.46464646464646464</v>
      </c>
      <c r="M18" s="215">
        <v>212</v>
      </c>
      <c r="N18" s="216">
        <f t="shared" si="8"/>
        <v>0.53535353535353536</v>
      </c>
      <c r="O18" s="215">
        <v>59</v>
      </c>
      <c r="P18" s="216">
        <f t="shared" si="0"/>
        <v>0.32777777777777778</v>
      </c>
      <c r="Q18" s="215">
        <v>121</v>
      </c>
      <c r="R18" s="216">
        <f t="shared" si="9"/>
        <v>0.67222222222222228</v>
      </c>
      <c r="S18" s="215">
        <v>0</v>
      </c>
      <c r="T18" s="216" t="str">
        <f t="shared" si="10"/>
        <v>-</v>
      </c>
      <c r="U18" s="215">
        <v>0</v>
      </c>
      <c r="V18" s="216" t="str">
        <f t="shared" si="11"/>
        <v>-</v>
      </c>
    </row>
    <row r="19" spans="1:25" s="224" customFormat="1" ht="18.75" customHeight="1">
      <c r="A19" s="219" t="s">
        <v>52</v>
      </c>
      <c r="B19" s="215">
        <f t="shared" si="1"/>
        <v>170</v>
      </c>
      <c r="C19" s="215">
        <f t="shared" si="12"/>
        <v>80</v>
      </c>
      <c r="D19" s="216">
        <f t="shared" si="2"/>
        <v>0.47058823529411764</v>
      </c>
      <c r="E19" s="215">
        <f t="shared" si="3"/>
        <v>90</v>
      </c>
      <c r="F19" s="216">
        <f t="shared" si="4"/>
        <v>0.52941176470588236</v>
      </c>
      <c r="G19" s="215">
        <v>9</v>
      </c>
      <c r="H19" s="216">
        <f t="shared" si="5"/>
        <v>0.69230769230769229</v>
      </c>
      <c r="I19" s="215">
        <v>4</v>
      </c>
      <c r="J19" s="216">
        <f t="shared" si="6"/>
        <v>0.30769230769230771</v>
      </c>
      <c r="K19" s="215">
        <v>36</v>
      </c>
      <c r="L19" s="216">
        <f t="shared" si="7"/>
        <v>0.42352941176470588</v>
      </c>
      <c r="M19" s="215">
        <v>49</v>
      </c>
      <c r="N19" s="216">
        <f t="shared" si="8"/>
        <v>0.57647058823529407</v>
      </c>
      <c r="O19" s="215">
        <v>35</v>
      </c>
      <c r="P19" s="216">
        <f t="shared" si="0"/>
        <v>0.4861111111111111</v>
      </c>
      <c r="Q19" s="215">
        <v>37</v>
      </c>
      <c r="R19" s="216">
        <f t="shared" si="9"/>
        <v>0.51388888888888884</v>
      </c>
      <c r="S19" s="215">
        <v>0</v>
      </c>
      <c r="T19" s="216" t="str">
        <f t="shared" si="10"/>
        <v>-</v>
      </c>
      <c r="U19" s="215">
        <v>0</v>
      </c>
      <c r="V19" s="216" t="str">
        <f t="shared" si="11"/>
        <v>-</v>
      </c>
    </row>
    <row r="20" spans="1:25" s="224" customFormat="1" ht="18.75" customHeight="1">
      <c r="A20" s="219" t="s">
        <v>53</v>
      </c>
      <c r="B20" s="215">
        <f t="shared" si="1"/>
        <v>81</v>
      </c>
      <c r="C20" s="215">
        <f t="shared" si="12"/>
        <v>22</v>
      </c>
      <c r="D20" s="216">
        <f t="shared" si="2"/>
        <v>0.27160493827160492</v>
      </c>
      <c r="E20" s="215">
        <f t="shared" si="3"/>
        <v>59</v>
      </c>
      <c r="F20" s="216">
        <f t="shared" si="4"/>
        <v>0.72839506172839508</v>
      </c>
      <c r="G20" s="215">
        <v>0</v>
      </c>
      <c r="H20" s="216" t="str">
        <f t="shared" si="5"/>
        <v>-</v>
      </c>
      <c r="I20" s="215">
        <v>2</v>
      </c>
      <c r="J20" s="216">
        <f t="shared" si="6"/>
        <v>1</v>
      </c>
      <c r="K20" s="215">
        <v>20</v>
      </c>
      <c r="L20" s="216">
        <f t="shared" si="7"/>
        <v>0.27777777777777779</v>
      </c>
      <c r="M20" s="215">
        <v>52</v>
      </c>
      <c r="N20" s="216">
        <f t="shared" si="8"/>
        <v>0.72222222222222221</v>
      </c>
      <c r="O20" s="215">
        <v>2</v>
      </c>
      <c r="P20" s="216">
        <f t="shared" si="0"/>
        <v>0.2857142857142857</v>
      </c>
      <c r="Q20" s="215">
        <v>5</v>
      </c>
      <c r="R20" s="216">
        <f t="shared" si="9"/>
        <v>0.7142857142857143</v>
      </c>
      <c r="S20" s="215">
        <v>0</v>
      </c>
      <c r="T20" s="216" t="str">
        <f t="shared" si="10"/>
        <v>-</v>
      </c>
      <c r="U20" s="215">
        <v>0</v>
      </c>
      <c r="V20" s="216" t="str">
        <f t="shared" si="11"/>
        <v>-</v>
      </c>
    </row>
    <row r="21" spans="1:25" s="224" customFormat="1" ht="18.75" customHeight="1">
      <c r="A21" s="217" t="s">
        <v>54</v>
      </c>
      <c r="B21" s="215">
        <f t="shared" si="1"/>
        <v>619</v>
      </c>
      <c r="C21" s="215">
        <f t="shared" si="12"/>
        <v>161</v>
      </c>
      <c r="D21" s="216">
        <f t="shared" si="2"/>
        <v>0.26009693053311794</v>
      </c>
      <c r="E21" s="215">
        <f t="shared" si="3"/>
        <v>458</v>
      </c>
      <c r="F21" s="216">
        <f t="shared" si="4"/>
        <v>0.73990306946688211</v>
      </c>
      <c r="G21" s="215">
        <v>17</v>
      </c>
      <c r="H21" s="216">
        <f t="shared" si="5"/>
        <v>0.34693877551020408</v>
      </c>
      <c r="I21" s="215">
        <v>32</v>
      </c>
      <c r="J21" s="216">
        <f t="shared" si="6"/>
        <v>0.65306122448979587</v>
      </c>
      <c r="K21" s="215">
        <v>129</v>
      </c>
      <c r="L21" s="216">
        <f t="shared" si="7"/>
        <v>0.25294117647058822</v>
      </c>
      <c r="M21" s="215">
        <v>381</v>
      </c>
      <c r="N21" s="216">
        <f t="shared" si="8"/>
        <v>0.74705882352941178</v>
      </c>
      <c r="O21" s="215">
        <v>15</v>
      </c>
      <c r="P21" s="216">
        <f t="shared" si="0"/>
        <v>0.25</v>
      </c>
      <c r="Q21" s="215">
        <v>45</v>
      </c>
      <c r="R21" s="216">
        <f t="shared" si="9"/>
        <v>0.75</v>
      </c>
      <c r="S21" s="215">
        <v>0</v>
      </c>
      <c r="T21" s="216" t="str">
        <f t="shared" si="10"/>
        <v>-</v>
      </c>
      <c r="U21" s="215">
        <v>0</v>
      </c>
      <c r="V21" s="216" t="str">
        <f t="shared" si="11"/>
        <v>-</v>
      </c>
    </row>
    <row r="22" spans="1:25" s="224" customFormat="1" ht="18.75" customHeight="1">
      <c r="A22" s="220" t="s">
        <v>752</v>
      </c>
      <c r="B22" s="215">
        <f t="shared" si="1"/>
        <v>5558</v>
      </c>
      <c r="C22" s="215">
        <f t="shared" si="12"/>
        <v>1667</v>
      </c>
      <c r="D22" s="216">
        <f t="shared" si="2"/>
        <v>0.29992803166606691</v>
      </c>
      <c r="E22" s="215">
        <f t="shared" si="3"/>
        <v>3891</v>
      </c>
      <c r="F22" s="216">
        <f t="shared" si="4"/>
        <v>0.70007196833393304</v>
      </c>
      <c r="G22" s="215">
        <f>SUM(G23+G27+G31)</f>
        <v>36</v>
      </c>
      <c r="H22" s="216">
        <f t="shared" si="5"/>
        <v>0.53731343283582089</v>
      </c>
      <c r="I22" s="215">
        <f>SUM(I23+I27+I31)</f>
        <v>31</v>
      </c>
      <c r="J22" s="216">
        <f t="shared" si="6"/>
        <v>0.46268656716417911</v>
      </c>
      <c r="K22" s="215">
        <f>SUM(K23+K27+K31)</f>
        <v>1422</v>
      </c>
      <c r="L22" s="216">
        <f t="shared" si="7"/>
        <v>0.31177373383030038</v>
      </c>
      <c r="M22" s="215">
        <f>SUM(M23+M27+M31)</f>
        <v>3139</v>
      </c>
      <c r="N22" s="216">
        <f t="shared" si="8"/>
        <v>0.68822626616969962</v>
      </c>
      <c r="O22" s="215">
        <f>SUM(O23+O27+O31)</f>
        <v>209</v>
      </c>
      <c r="P22" s="216">
        <f t="shared" si="0"/>
        <v>0.22473118279569892</v>
      </c>
      <c r="Q22" s="215">
        <f>SUM(Q23+Q27+Q31)</f>
        <v>721</v>
      </c>
      <c r="R22" s="216">
        <f t="shared" si="9"/>
        <v>0.77526881720430108</v>
      </c>
      <c r="S22" s="215">
        <f>SUM(S23+S27+S31)</f>
        <v>0</v>
      </c>
      <c r="T22" s="216" t="str">
        <f t="shared" si="10"/>
        <v>-</v>
      </c>
      <c r="U22" s="215">
        <f>SUM(U23+U27+U31)</f>
        <v>0</v>
      </c>
      <c r="V22" s="216" t="str">
        <f t="shared" si="11"/>
        <v>-</v>
      </c>
    </row>
    <row r="23" spans="1:25" s="224" customFormat="1" ht="18.75" customHeight="1">
      <c r="A23" s="217" t="s">
        <v>48</v>
      </c>
      <c r="B23" s="215">
        <f t="shared" si="1"/>
        <v>3098</v>
      </c>
      <c r="C23" s="215">
        <f t="shared" si="12"/>
        <v>988</v>
      </c>
      <c r="D23" s="216">
        <f t="shared" si="2"/>
        <v>0.31891542930923178</v>
      </c>
      <c r="E23" s="215">
        <f t="shared" si="3"/>
        <v>2110</v>
      </c>
      <c r="F23" s="216">
        <f t="shared" si="4"/>
        <v>0.68108457069076822</v>
      </c>
      <c r="G23" s="215">
        <f>SUM(G24+G25+G26)</f>
        <v>36</v>
      </c>
      <c r="H23" s="216">
        <f t="shared" si="5"/>
        <v>0.54545454545454541</v>
      </c>
      <c r="I23" s="215">
        <f>SUM(I24+I25+I26)</f>
        <v>30</v>
      </c>
      <c r="J23" s="216">
        <f t="shared" si="6"/>
        <v>0.45454545454545453</v>
      </c>
      <c r="K23" s="215">
        <f>SUM(K24+K25+K26)</f>
        <v>838</v>
      </c>
      <c r="L23" s="216">
        <f t="shared" si="7"/>
        <v>0.34023548518067398</v>
      </c>
      <c r="M23" s="215">
        <f>SUM(M24+M25+M26)</f>
        <v>1625</v>
      </c>
      <c r="N23" s="216">
        <f t="shared" si="8"/>
        <v>0.65976451481932608</v>
      </c>
      <c r="O23" s="215">
        <f>SUM(O24+O25+O26)</f>
        <v>114</v>
      </c>
      <c r="P23" s="216">
        <f t="shared" si="0"/>
        <v>0.20035149384885764</v>
      </c>
      <c r="Q23" s="215">
        <f>SUM(Q24+Q25+Q26)</f>
        <v>455</v>
      </c>
      <c r="R23" s="216">
        <f t="shared" si="9"/>
        <v>0.79964850615114236</v>
      </c>
      <c r="S23" s="215">
        <f>SUM(S24+S25+S26)</f>
        <v>0</v>
      </c>
      <c r="T23" s="216" t="str">
        <f t="shared" si="10"/>
        <v>-</v>
      </c>
      <c r="U23" s="215">
        <f>SUM(U24+U25+U26)</f>
        <v>0</v>
      </c>
      <c r="V23" s="216" t="str">
        <f t="shared" si="11"/>
        <v>-</v>
      </c>
    </row>
    <row r="24" spans="1:25" s="224" customFormat="1" ht="18.75" customHeight="1">
      <c r="A24" s="218" t="s">
        <v>751</v>
      </c>
      <c r="B24" s="215">
        <f t="shared" si="1"/>
        <v>2554</v>
      </c>
      <c r="C24" s="215">
        <f t="shared" si="12"/>
        <v>687</v>
      </c>
      <c r="D24" s="216">
        <f t="shared" si="2"/>
        <v>0.26898981989036808</v>
      </c>
      <c r="E24" s="215">
        <f t="shared" si="3"/>
        <v>1867</v>
      </c>
      <c r="F24" s="216">
        <f t="shared" si="4"/>
        <v>0.73101018010963192</v>
      </c>
      <c r="G24" s="215">
        <v>36</v>
      </c>
      <c r="H24" s="216">
        <f t="shared" si="5"/>
        <v>0.54545454545454541</v>
      </c>
      <c r="I24" s="215">
        <v>30</v>
      </c>
      <c r="J24" s="216">
        <f t="shared" si="6"/>
        <v>0.45454545454545453</v>
      </c>
      <c r="K24" s="215">
        <v>551</v>
      </c>
      <c r="L24" s="216">
        <f t="shared" si="7"/>
        <v>0.27786182551689359</v>
      </c>
      <c r="M24" s="215">
        <v>1432</v>
      </c>
      <c r="N24" s="216">
        <f t="shared" si="8"/>
        <v>0.72213817448310635</v>
      </c>
      <c r="O24" s="215">
        <v>100</v>
      </c>
      <c r="P24" s="216">
        <f t="shared" si="0"/>
        <v>0.19801980198019803</v>
      </c>
      <c r="Q24" s="215">
        <v>405</v>
      </c>
      <c r="R24" s="216">
        <f t="shared" si="9"/>
        <v>0.80198019801980203</v>
      </c>
      <c r="S24" s="215">
        <v>0</v>
      </c>
      <c r="T24" s="216" t="str">
        <f t="shared" si="10"/>
        <v>-</v>
      </c>
      <c r="U24" s="215">
        <v>0</v>
      </c>
      <c r="V24" s="216" t="str">
        <f t="shared" si="11"/>
        <v>-</v>
      </c>
    </row>
    <row r="25" spans="1:25" s="224" customFormat="1" ht="18.75" customHeight="1">
      <c r="A25" s="218" t="s">
        <v>5</v>
      </c>
      <c r="B25" s="215">
        <f t="shared" si="1"/>
        <v>44</v>
      </c>
      <c r="C25" s="215">
        <f t="shared" si="12"/>
        <v>14</v>
      </c>
      <c r="D25" s="216">
        <f t="shared" si="2"/>
        <v>0.31818181818181818</v>
      </c>
      <c r="E25" s="215">
        <f t="shared" si="3"/>
        <v>30</v>
      </c>
      <c r="F25" s="216">
        <f t="shared" si="4"/>
        <v>0.68181818181818177</v>
      </c>
      <c r="G25" s="215">
        <v>0</v>
      </c>
      <c r="H25" s="216" t="str">
        <f t="shared" si="5"/>
        <v>-</v>
      </c>
      <c r="I25" s="215">
        <v>0</v>
      </c>
      <c r="J25" s="216" t="str">
        <f t="shared" si="6"/>
        <v>-</v>
      </c>
      <c r="K25" s="215">
        <v>11</v>
      </c>
      <c r="L25" s="216">
        <f t="shared" si="7"/>
        <v>0.29729729729729731</v>
      </c>
      <c r="M25" s="215">
        <v>26</v>
      </c>
      <c r="N25" s="216">
        <f t="shared" si="8"/>
        <v>0.70270270270270274</v>
      </c>
      <c r="O25" s="215">
        <v>3</v>
      </c>
      <c r="P25" s="216">
        <f t="shared" si="0"/>
        <v>0.42857142857142855</v>
      </c>
      <c r="Q25" s="215">
        <v>4</v>
      </c>
      <c r="R25" s="216">
        <f t="shared" si="9"/>
        <v>0.5714285714285714</v>
      </c>
      <c r="S25" s="215">
        <v>0</v>
      </c>
      <c r="T25" s="216" t="str">
        <f t="shared" si="10"/>
        <v>-</v>
      </c>
      <c r="U25" s="215">
        <v>0</v>
      </c>
      <c r="V25" s="216" t="str">
        <f t="shared" si="11"/>
        <v>-</v>
      </c>
    </row>
    <row r="26" spans="1:25" s="224" customFormat="1" ht="18.75" customHeight="1">
      <c r="A26" s="218" t="s">
        <v>49</v>
      </c>
      <c r="B26" s="215">
        <f t="shared" si="1"/>
        <v>500</v>
      </c>
      <c r="C26" s="215">
        <f t="shared" si="12"/>
        <v>287</v>
      </c>
      <c r="D26" s="216">
        <f t="shared" si="2"/>
        <v>0.57399999999999995</v>
      </c>
      <c r="E26" s="215">
        <f t="shared" si="3"/>
        <v>213</v>
      </c>
      <c r="F26" s="216">
        <f t="shared" si="4"/>
        <v>0.42599999999999999</v>
      </c>
      <c r="G26" s="215">
        <v>0</v>
      </c>
      <c r="H26" s="216" t="str">
        <f t="shared" si="5"/>
        <v>-</v>
      </c>
      <c r="I26" s="215">
        <v>0</v>
      </c>
      <c r="J26" s="216" t="str">
        <f t="shared" si="6"/>
        <v>-</v>
      </c>
      <c r="K26" s="215">
        <v>276</v>
      </c>
      <c r="L26" s="216">
        <f t="shared" si="7"/>
        <v>0.62302483069977421</v>
      </c>
      <c r="M26" s="215">
        <v>167</v>
      </c>
      <c r="N26" s="216">
        <f t="shared" si="8"/>
        <v>0.37697516930022573</v>
      </c>
      <c r="O26" s="215">
        <v>11</v>
      </c>
      <c r="P26" s="216">
        <f t="shared" si="0"/>
        <v>0.19298245614035087</v>
      </c>
      <c r="Q26" s="215">
        <v>46</v>
      </c>
      <c r="R26" s="216">
        <f t="shared" si="9"/>
        <v>0.80701754385964908</v>
      </c>
      <c r="S26" s="215">
        <v>0</v>
      </c>
      <c r="T26" s="216" t="str">
        <f t="shared" si="10"/>
        <v>-</v>
      </c>
      <c r="U26" s="215">
        <v>0</v>
      </c>
      <c r="V26" s="216" t="str">
        <f t="shared" si="11"/>
        <v>-</v>
      </c>
    </row>
    <row r="27" spans="1:25" s="224" customFormat="1" ht="18.75" customHeight="1">
      <c r="A27" s="217" t="s">
        <v>50</v>
      </c>
      <c r="B27" s="215">
        <f t="shared" si="1"/>
        <v>26</v>
      </c>
      <c r="C27" s="215">
        <f t="shared" si="12"/>
        <v>3</v>
      </c>
      <c r="D27" s="216">
        <f t="shared" si="2"/>
        <v>0.11538461538461539</v>
      </c>
      <c r="E27" s="215">
        <f t="shared" si="3"/>
        <v>23</v>
      </c>
      <c r="F27" s="216">
        <f t="shared" si="4"/>
        <v>0.88461538461538458</v>
      </c>
      <c r="G27" s="215">
        <f>SUM(G28+G29+G30)</f>
        <v>0</v>
      </c>
      <c r="H27" s="216" t="str">
        <f t="shared" si="5"/>
        <v>-</v>
      </c>
      <c r="I27" s="215">
        <f>SUM(I28+I29+I30)</f>
        <v>0</v>
      </c>
      <c r="J27" s="216" t="str">
        <f t="shared" si="6"/>
        <v>-</v>
      </c>
      <c r="K27" s="215">
        <f>SUM(K28+K29+K30)</f>
        <v>2</v>
      </c>
      <c r="L27" s="216">
        <f t="shared" si="7"/>
        <v>0.1</v>
      </c>
      <c r="M27" s="215">
        <f>SUM(M28+M29+M30)</f>
        <v>18</v>
      </c>
      <c r="N27" s="216">
        <f t="shared" si="8"/>
        <v>0.9</v>
      </c>
      <c r="O27" s="215">
        <f>SUM(O28+O29+O30)</f>
        <v>1</v>
      </c>
      <c r="P27" s="216">
        <f t="shared" si="0"/>
        <v>0.16666666666666666</v>
      </c>
      <c r="Q27" s="215">
        <f>SUM(Q28+Q29+Q30)</f>
        <v>5</v>
      </c>
      <c r="R27" s="216">
        <f t="shared" si="9"/>
        <v>0.83333333333333337</v>
      </c>
      <c r="S27" s="215">
        <f>SUM(S28+S29+S30)</f>
        <v>0</v>
      </c>
      <c r="T27" s="216" t="str">
        <f t="shared" si="10"/>
        <v>-</v>
      </c>
      <c r="U27" s="215">
        <f>SUM(U28+U29+U30)</f>
        <v>0</v>
      </c>
      <c r="V27" s="216" t="str">
        <f t="shared" si="11"/>
        <v>-</v>
      </c>
    </row>
    <row r="28" spans="1:25" s="224" customFormat="1" ht="18.75" customHeight="1">
      <c r="A28" s="219" t="s">
        <v>51</v>
      </c>
      <c r="B28" s="215">
        <f t="shared" si="1"/>
        <v>19</v>
      </c>
      <c r="C28" s="215">
        <f t="shared" si="12"/>
        <v>2</v>
      </c>
      <c r="D28" s="216">
        <f t="shared" si="2"/>
        <v>0.10526315789473684</v>
      </c>
      <c r="E28" s="215">
        <f t="shared" si="3"/>
        <v>17</v>
      </c>
      <c r="F28" s="216">
        <f t="shared" si="4"/>
        <v>0.89473684210526316</v>
      </c>
      <c r="G28" s="215">
        <v>0</v>
      </c>
      <c r="H28" s="216" t="str">
        <f t="shared" si="5"/>
        <v>-</v>
      </c>
      <c r="I28" s="215">
        <v>0</v>
      </c>
      <c r="J28" s="216" t="str">
        <f t="shared" si="6"/>
        <v>-</v>
      </c>
      <c r="K28" s="215">
        <v>1</v>
      </c>
      <c r="L28" s="216">
        <f t="shared" si="7"/>
        <v>7.1428571428571425E-2</v>
      </c>
      <c r="M28" s="215">
        <v>13</v>
      </c>
      <c r="N28" s="216">
        <f t="shared" si="8"/>
        <v>0.9285714285714286</v>
      </c>
      <c r="O28" s="215">
        <v>1</v>
      </c>
      <c r="P28" s="216">
        <f t="shared" si="0"/>
        <v>0.2</v>
      </c>
      <c r="Q28" s="215">
        <v>4</v>
      </c>
      <c r="R28" s="216">
        <f t="shared" si="9"/>
        <v>0.8</v>
      </c>
      <c r="S28" s="215">
        <v>0</v>
      </c>
      <c r="T28" s="216" t="str">
        <f t="shared" si="10"/>
        <v>-</v>
      </c>
      <c r="U28" s="215">
        <v>0</v>
      </c>
      <c r="V28" s="216" t="str">
        <f t="shared" si="11"/>
        <v>-</v>
      </c>
    </row>
    <row r="29" spans="1:25" s="224" customFormat="1" ht="18.75" customHeight="1">
      <c r="A29" s="219" t="s">
        <v>52</v>
      </c>
      <c r="B29" s="215">
        <f t="shared" si="1"/>
        <v>6</v>
      </c>
      <c r="C29" s="215">
        <f t="shared" si="12"/>
        <v>1</v>
      </c>
      <c r="D29" s="216">
        <f t="shared" si="2"/>
        <v>0.16666666666666666</v>
      </c>
      <c r="E29" s="215">
        <f t="shared" si="3"/>
        <v>5</v>
      </c>
      <c r="F29" s="216">
        <f t="shared" si="4"/>
        <v>0.83333333333333337</v>
      </c>
      <c r="G29" s="215">
        <v>0</v>
      </c>
      <c r="H29" s="216" t="str">
        <f t="shared" si="5"/>
        <v>-</v>
      </c>
      <c r="I29" s="215">
        <v>0</v>
      </c>
      <c r="J29" s="216" t="str">
        <f t="shared" si="6"/>
        <v>-</v>
      </c>
      <c r="K29" s="215">
        <v>1</v>
      </c>
      <c r="L29" s="216">
        <f t="shared" si="7"/>
        <v>0.2</v>
      </c>
      <c r="M29" s="215">
        <v>4</v>
      </c>
      <c r="N29" s="216">
        <f t="shared" si="8"/>
        <v>0.8</v>
      </c>
      <c r="O29" s="215">
        <v>0</v>
      </c>
      <c r="P29" s="216" t="str">
        <f t="shared" si="0"/>
        <v>-</v>
      </c>
      <c r="Q29" s="215">
        <v>1</v>
      </c>
      <c r="R29" s="216">
        <f t="shared" si="9"/>
        <v>1</v>
      </c>
      <c r="S29" s="215">
        <v>0</v>
      </c>
      <c r="T29" s="216" t="str">
        <f t="shared" si="10"/>
        <v>-</v>
      </c>
      <c r="U29" s="215">
        <v>0</v>
      </c>
      <c r="V29" s="216" t="str">
        <f t="shared" si="11"/>
        <v>-</v>
      </c>
    </row>
    <row r="30" spans="1:25" s="224" customFormat="1" ht="18.75" customHeight="1">
      <c r="A30" s="219" t="s">
        <v>53</v>
      </c>
      <c r="B30" s="215">
        <f t="shared" si="1"/>
        <v>1</v>
      </c>
      <c r="C30" s="215">
        <f t="shared" si="12"/>
        <v>0</v>
      </c>
      <c r="D30" s="216" t="str">
        <f t="shared" si="2"/>
        <v>-</v>
      </c>
      <c r="E30" s="215">
        <f t="shared" si="3"/>
        <v>1</v>
      </c>
      <c r="F30" s="216">
        <f t="shared" si="4"/>
        <v>1</v>
      </c>
      <c r="G30" s="215">
        <v>0</v>
      </c>
      <c r="H30" s="216" t="str">
        <f t="shared" si="5"/>
        <v>-</v>
      </c>
      <c r="I30" s="215">
        <v>0</v>
      </c>
      <c r="J30" s="216" t="str">
        <f t="shared" si="6"/>
        <v>-</v>
      </c>
      <c r="K30" s="215">
        <v>0</v>
      </c>
      <c r="L30" s="216" t="str">
        <f t="shared" si="7"/>
        <v>-</v>
      </c>
      <c r="M30" s="215">
        <v>1</v>
      </c>
      <c r="N30" s="216">
        <f t="shared" si="8"/>
        <v>1</v>
      </c>
      <c r="O30" s="215">
        <v>0</v>
      </c>
      <c r="P30" s="216" t="str">
        <f t="shared" si="0"/>
        <v>-</v>
      </c>
      <c r="Q30" s="215">
        <v>0</v>
      </c>
      <c r="R30" s="216" t="str">
        <f t="shared" si="9"/>
        <v>-</v>
      </c>
      <c r="S30" s="215">
        <v>0</v>
      </c>
      <c r="T30" s="216" t="str">
        <f t="shared" si="10"/>
        <v>-</v>
      </c>
      <c r="U30" s="215">
        <v>0</v>
      </c>
      <c r="V30" s="216" t="str">
        <f t="shared" si="11"/>
        <v>-</v>
      </c>
    </row>
    <row r="31" spans="1:25" s="224" customFormat="1" ht="18.75" customHeight="1">
      <c r="A31" s="221" t="s">
        <v>54</v>
      </c>
      <c r="B31" s="222">
        <f t="shared" si="1"/>
        <v>2434</v>
      </c>
      <c r="C31" s="222">
        <f t="shared" si="12"/>
        <v>676</v>
      </c>
      <c r="D31" s="223">
        <f t="shared" si="2"/>
        <v>0.27773212818405918</v>
      </c>
      <c r="E31" s="222">
        <f t="shared" si="3"/>
        <v>1758</v>
      </c>
      <c r="F31" s="223">
        <f t="shared" si="4"/>
        <v>0.72226787181594088</v>
      </c>
      <c r="G31" s="222">
        <v>0</v>
      </c>
      <c r="H31" s="223" t="str">
        <f t="shared" si="5"/>
        <v>-</v>
      </c>
      <c r="I31" s="222">
        <v>1</v>
      </c>
      <c r="J31" s="223">
        <f t="shared" si="6"/>
        <v>1</v>
      </c>
      <c r="K31" s="222">
        <v>582</v>
      </c>
      <c r="L31" s="223">
        <f t="shared" si="7"/>
        <v>0.28007699711260825</v>
      </c>
      <c r="M31" s="222">
        <v>1496</v>
      </c>
      <c r="N31" s="223">
        <f t="shared" si="8"/>
        <v>0.71992300288739175</v>
      </c>
      <c r="O31" s="222">
        <v>94</v>
      </c>
      <c r="P31" s="223">
        <f t="shared" si="0"/>
        <v>0.26478873239436618</v>
      </c>
      <c r="Q31" s="222">
        <v>261</v>
      </c>
      <c r="R31" s="223">
        <f t="shared" si="9"/>
        <v>0.73521126760563382</v>
      </c>
      <c r="S31" s="222">
        <v>0</v>
      </c>
      <c r="T31" s="223" t="str">
        <f t="shared" si="10"/>
        <v>-</v>
      </c>
      <c r="U31" s="222">
        <v>0</v>
      </c>
      <c r="V31" s="223" t="str">
        <f t="shared" si="11"/>
        <v>-</v>
      </c>
    </row>
    <row r="32" spans="1:25" s="224" customFormat="1">
      <c r="A32" s="351" t="s">
        <v>328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225"/>
      <c r="W32" s="225"/>
      <c r="X32" s="225"/>
      <c r="Y32" s="225"/>
    </row>
  </sheetData>
  <mergeCells count="11">
    <mergeCell ref="A1:V1"/>
    <mergeCell ref="A2:V2"/>
    <mergeCell ref="A3:V3"/>
    <mergeCell ref="A4:V4"/>
    <mergeCell ref="A32:U32"/>
    <mergeCell ref="A5:A10"/>
    <mergeCell ref="B5:F9"/>
    <mergeCell ref="G5:J9"/>
    <mergeCell ref="K5:N9"/>
    <mergeCell ref="O5:R9"/>
    <mergeCell ref="S5:V9"/>
  </mergeCells>
  <phoneticPr fontId="34" type="noConversion"/>
  <pageMargins left="0.7" right="0.7" top="0.75" bottom="0.75" header="0.3" footer="0.3"/>
  <pageSetup paperSize="9" scale="6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32"/>
  <sheetViews>
    <sheetView zoomScale="80" zoomScaleNormal="80" workbookViewId="0">
      <selection activeCell="B5" sqref="B5:V9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203"/>
  </cols>
  <sheetData>
    <row r="1" spans="1:25" ht="23.25" customHeight="1">
      <c r="A1" s="375" t="s">
        <v>634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203"/>
      <c r="X1" s="203"/>
      <c r="Y1" s="203"/>
    </row>
    <row r="2" spans="1:25" ht="23.25" customHeight="1">
      <c r="A2" s="375" t="s">
        <v>635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203"/>
      <c r="X2" s="203"/>
      <c r="Y2" s="203"/>
    </row>
    <row r="3" spans="1:25" ht="23.25" customHeight="1">
      <c r="A3" s="375" t="s">
        <v>748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202"/>
      <c r="X3" s="202"/>
      <c r="Y3" s="202"/>
    </row>
    <row r="4" spans="1:25">
      <c r="A4" s="377" t="s">
        <v>78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201"/>
      <c r="X4" s="201"/>
      <c r="Y4" s="201"/>
    </row>
    <row r="5" spans="1:25" s="207" customFormat="1" ht="12" customHeight="1">
      <c r="A5" s="356" t="s">
        <v>756</v>
      </c>
      <c r="B5" s="357" t="s">
        <v>69</v>
      </c>
      <c r="C5" s="372"/>
      <c r="D5" s="372"/>
      <c r="E5" s="372"/>
      <c r="F5" s="372"/>
      <c r="G5" s="372" t="s">
        <v>753</v>
      </c>
      <c r="H5" s="373"/>
      <c r="I5" s="373"/>
      <c r="J5" s="373"/>
      <c r="K5" s="372" t="s">
        <v>754</v>
      </c>
      <c r="L5" s="373"/>
      <c r="M5" s="373"/>
      <c r="N5" s="373"/>
      <c r="O5" s="372" t="s">
        <v>755</v>
      </c>
      <c r="P5" s="373"/>
      <c r="Q5" s="373"/>
      <c r="R5" s="374"/>
      <c r="S5" s="372" t="s">
        <v>44</v>
      </c>
      <c r="T5" s="372"/>
      <c r="U5" s="372"/>
      <c r="V5" s="372"/>
    </row>
    <row r="6" spans="1:25" s="207" customFormat="1" ht="9" customHeight="1">
      <c r="A6" s="356"/>
      <c r="B6" s="372"/>
      <c r="C6" s="372"/>
      <c r="D6" s="372"/>
      <c r="E6" s="372"/>
      <c r="F6" s="372"/>
      <c r="G6" s="373"/>
      <c r="H6" s="373"/>
      <c r="I6" s="373"/>
      <c r="J6" s="373"/>
      <c r="K6" s="373"/>
      <c r="L6" s="373"/>
      <c r="M6" s="373"/>
      <c r="N6" s="373"/>
      <c r="O6" s="374"/>
      <c r="P6" s="374"/>
      <c r="Q6" s="374"/>
      <c r="R6" s="374"/>
      <c r="S6" s="372"/>
      <c r="T6" s="372"/>
      <c r="U6" s="372"/>
      <c r="V6" s="372"/>
    </row>
    <row r="7" spans="1:25" s="207" customFormat="1" ht="11.25" hidden="1" customHeight="1">
      <c r="A7" s="356"/>
      <c r="B7" s="372"/>
      <c r="C7" s="372"/>
      <c r="D7" s="372"/>
      <c r="E7" s="372"/>
      <c r="F7" s="372"/>
      <c r="G7" s="373"/>
      <c r="H7" s="373"/>
      <c r="I7" s="373"/>
      <c r="J7" s="373"/>
      <c r="K7" s="373"/>
      <c r="L7" s="373"/>
      <c r="M7" s="373"/>
      <c r="N7" s="373"/>
      <c r="O7" s="374"/>
      <c r="P7" s="374"/>
      <c r="Q7" s="374"/>
      <c r="R7" s="374"/>
      <c r="S7" s="372"/>
      <c r="T7" s="372"/>
      <c r="U7" s="372"/>
      <c r="V7" s="372"/>
    </row>
    <row r="8" spans="1:25" s="207" customFormat="1" ht="12" customHeight="1">
      <c r="A8" s="356"/>
      <c r="B8" s="372"/>
      <c r="C8" s="372"/>
      <c r="D8" s="372"/>
      <c r="E8" s="372"/>
      <c r="F8" s="372"/>
      <c r="G8" s="373"/>
      <c r="H8" s="373"/>
      <c r="I8" s="373"/>
      <c r="J8" s="373"/>
      <c r="K8" s="373"/>
      <c r="L8" s="373"/>
      <c r="M8" s="373"/>
      <c r="N8" s="373"/>
      <c r="O8" s="374"/>
      <c r="P8" s="374"/>
      <c r="Q8" s="374"/>
      <c r="R8" s="374"/>
      <c r="S8" s="372"/>
      <c r="T8" s="372"/>
      <c r="U8" s="372"/>
      <c r="V8" s="372"/>
    </row>
    <row r="9" spans="1:25" s="207" customFormat="1" ht="6" customHeight="1">
      <c r="A9" s="356"/>
      <c r="B9" s="372"/>
      <c r="C9" s="372"/>
      <c r="D9" s="372"/>
      <c r="E9" s="372"/>
      <c r="F9" s="372"/>
      <c r="G9" s="373"/>
      <c r="H9" s="373"/>
      <c r="I9" s="373"/>
      <c r="J9" s="373"/>
      <c r="K9" s="373"/>
      <c r="L9" s="373"/>
      <c r="M9" s="373"/>
      <c r="N9" s="373"/>
      <c r="O9" s="374"/>
      <c r="P9" s="374"/>
      <c r="Q9" s="374"/>
      <c r="R9" s="374"/>
      <c r="S9" s="372"/>
      <c r="T9" s="372"/>
      <c r="U9" s="372"/>
      <c r="V9" s="372"/>
    </row>
    <row r="10" spans="1:25" s="207" customFormat="1" ht="34.5" customHeight="1">
      <c r="A10" s="356"/>
      <c r="B10" s="208" t="s">
        <v>749</v>
      </c>
      <c r="C10" s="208" t="s">
        <v>2</v>
      </c>
      <c r="D10" s="209" t="s">
        <v>750</v>
      </c>
      <c r="E10" s="208" t="s">
        <v>3</v>
      </c>
      <c r="F10" s="209" t="s">
        <v>750</v>
      </c>
      <c r="G10" s="208" t="s">
        <v>2</v>
      </c>
      <c r="H10" s="209" t="s">
        <v>750</v>
      </c>
      <c r="I10" s="208" t="s">
        <v>3</v>
      </c>
      <c r="J10" s="209" t="s">
        <v>750</v>
      </c>
      <c r="K10" s="208" t="s">
        <v>2</v>
      </c>
      <c r="L10" s="209" t="s">
        <v>750</v>
      </c>
      <c r="M10" s="208" t="s">
        <v>3</v>
      </c>
      <c r="N10" s="209" t="s">
        <v>750</v>
      </c>
      <c r="O10" s="208" t="s">
        <v>2</v>
      </c>
      <c r="P10" s="209" t="s">
        <v>750</v>
      </c>
      <c r="Q10" s="208" t="s">
        <v>3</v>
      </c>
      <c r="R10" s="209" t="s">
        <v>750</v>
      </c>
      <c r="S10" s="208" t="s">
        <v>2</v>
      </c>
      <c r="T10" s="209" t="s">
        <v>750</v>
      </c>
      <c r="U10" s="208" t="s">
        <v>3</v>
      </c>
      <c r="V10" s="209" t="s">
        <v>750</v>
      </c>
    </row>
    <row r="11" spans="1:25" s="207" customFormat="1" ht="18.75" customHeight="1">
      <c r="A11" s="210" t="s">
        <v>46</v>
      </c>
      <c r="B11" s="211">
        <f>SUM(B12,B22)</f>
        <v>9079</v>
      </c>
      <c r="C11" s="211">
        <f>SUM(C12,C22)</f>
        <v>2742</v>
      </c>
      <c r="D11" s="212">
        <f>IF(C11=0,"-",C11/(C11+E11))</f>
        <v>0.30201564048904067</v>
      </c>
      <c r="E11" s="211">
        <f>SUM(E12,E22)</f>
        <v>6337</v>
      </c>
      <c r="F11" s="212">
        <f>IF(E11=0,"-",E11/(E11+C11))</f>
        <v>0.69798435951095938</v>
      </c>
      <c r="G11" s="211">
        <f>SUM(G12,G22)</f>
        <v>118</v>
      </c>
      <c r="H11" s="212">
        <f>IF(G11=0,"-",G11/(G11+I11))</f>
        <v>0.44696969696969696</v>
      </c>
      <c r="I11" s="211">
        <f>SUM(I12,I22)</f>
        <v>146</v>
      </c>
      <c r="J11" s="212">
        <f>IF(I11=0,"-",I11/(I11+G11))</f>
        <v>0.55303030303030298</v>
      </c>
      <c r="K11" s="211">
        <f>SUM(K12,K22)</f>
        <v>2272</v>
      </c>
      <c r="L11" s="212">
        <f>IF(K11=0,"-",K11/(K11+M11))</f>
        <v>0.30690260705119549</v>
      </c>
      <c r="M11" s="211">
        <f>SUM(M12,M22)</f>
        <v>5131</v>
      </c>
      <c r="N11" s="212">
        <f>IF(M11=0,"-",M11/(M11+K11))</f>
        <v>0.69309739294880457</v>
      </c>
      <c r="O11" s="211">
        <f>SUM(O12,O22)</f>
        <v>352</v>
      </c>
      <c r="P11" s="212">
        <f t="shared" ref="P11:P31" si="0">IF(O11=0,"-",O11/(O11+Q11))</f>
        <v>0.24946846208362863</v>
      </c>
      <c r="Q11" s="211">
        <f>SUM(Q12,Q22)</f>
        <v>1059</v>
      </c>
      <c r="R11" s="212">
        <f>IF(Q11=0,"-",Q11/(Q11+O11))</f>
        <v>0.75053153791637139</v>
      </c>
      <c r="S11" s="211">
        <f>SUM(S12,S22)</f>
        <v>0</v>
      </c>
      <c r="T11" s="212" t="str">
        <f>IF(S11=0,"-",S11/(S11+U11))</f>
        <v>-</v>
      </c>
      <c r="U11" s="211">
        <f>SUM(U12,U22)</f>
        <v>1</v>
      </c>
      <c r="V11" s="212">
        <f>IF(U11=0,"-",U11/(U11+S11))</f>
        <v>1</v>
      </c>
    </row>
    <row r="12" spans="1:25" s="213" customFormat="1" ht="18.75" customHeight="1">
      <c r="A12" s="214" t="s">
        <v>47</v>
      </c>
      <c r="B12" s="215">
        <f t="shared" ref="B12:B31" si="1">SUM(C12,E12)</f>
        <v>3533</v>
      </c>
      <c r="C12" s="215">
        <f>SUM(G12,K12,O12,S12)</f>
        <v>1083</v>
      </c>
      <c r="D12" s="216">
        <f t="shared" ref="D12:D31" si="2">IF(C12=0,"-",C12/(C12+E12))</f>
        <v>0.30653835267478063</v>
      </c>
      <c r="E12" s="215">
        <f t="shared" ref="E12:E31" si="3">SUM(I12,M12,Q12,U12)</f>
        <v>2450</v>
      </c>
      <c r="F12" s="216">
        <f t="shared" ref="F12:F31" si="4">IF(E12=0,"-",E12/(E12+C12))</f>
        <v>0.69346164732521931</v>
      </c>
      <c r="G12" s="215">
        <f>SUM(G13+G17+G21)</f>
        <v>82</v>
      </c>
      <c r="H12" s="216">
        <f t="shared" ref="H12:H31" si="5">IF(G12=0,"-",G12/(G12+I12))</f>
        <v>0.41836734693877553</v>
      </c>
      <c r="I12" s="215">
        <f>SUM(I13+I17+I21)</f>
        <v>114</v>
      </c>
      <c r="J12" s="216">
        <f t="shared" ref="J12:J31" si="6">IF(I12=0,"-",I12/(I12+G12))</f>
        <v>0.58163265306122447</v>
      </c>
      <c r="K12" s="215">
        <f>SUM(K13+K17+K21)</f>
        <v>845</v>
      </c>
      <c r="L12" s="216">
        <f t="shared" ref="L12:L31" si="7">IF(K12=0,"-",K12/(K12+M12))</f>
        <v>0.30146271851587586</v>
      </c>
      <c r="M12" s="215">
        <f>SUM(M13+M17+M21)</f>
        <v>1958</v>
      </c>
      <c r="N12" s="216">
        <f t="shared" ref="N12:N31" si="8">IF(M12=0,"-",M12/(M12+K12))</f>
        <v>0.6985372814841242</v>
      </c>
      <c r="O12" s="215">
        <f>SUM(O13+O17+O21)</f>
        <v>156</v>
      </c>
      <c r="P12" s="216">
        <f t="shared" si="0"/>
        <v>0.29268292682926828</v>
      </c>
      <c r="Q12" s="215">
        <f>SUM(Q13+Q17+Q21)</f>
        <v>377</v>
      </c>
      <c r="R12" s="216">
        <f t="shared" ref="R12:R31" si="9">IF(Q12=0,"-",Q12/(Q12+O12))</f>
        <v>0.70731707317073167</v>
      </c>
      <c r="S12" s="215">
        <f>SUM(S13+S17+S21)</f>
        <v>0</v>
      </c>
      <c r="T12" s="216" t="str">
        <f t="shared" ref="T12:T31" si="10">IF(S12=0,"-",S12/(S12+U12))</f>
        <v>-</v>
      </c>
      <c r="U12" s="215">
        <f>SUM(U13+U17+U21)</f>
        <v>1</v>
      </c>
      <c r="V12" s="216">
        <f t="shared" ref="V12:V31" si="11">IF(U12=0,"-",U12/(U12+S12))</f>
        <v>1</v>
      </c>
    </row>
    <row r="13" spans="1:25" s="207" customFormat="1" ht="18.75" customHeight="1">
      <c r="A13" s="217" t="s">
        <v>48</v>
      </c>
      <c r="B13" s="215">
        <f t="shared" si="1"/>
        <v>2071</v>
      </c>
      <c r="C13" s="215">
        <f>SUM(G13,K13,O13,S13)</f>
        <v>570</v>
      </c>
      <c r="D13" s="216">
        <f t="shared" si="2"/>
        <v>0.27522935779816515</v>
      </c>
      <c r="E13" s="215">
        <f t="shared" si="3"/>
        <v>1501</v>
      </c>
      <c r="F13" s="216">
        <f t="shared" si="4"/>
        <v>0.72477064220183485</v>
      </c>
      <c r="G13" s="215">
        <f>SUM(G14+G15+G16)</f>
        <v>49</v>
      </c>
      <c r="H13" s="216">
        <f t="shared" si="5"/>
        <v>0.4049586776859504</v>
      </c>
      <c r="I13" s="215">
        <f>SUM(I14+I15+I16)</f>
        <v>72</v>
      </c>
      <c r="J13" s="216">
        <f t="shared" si="6"/>
        <v>0.5950413223140496</v>
      </c>
      <c r="K13" s="215">
        <f>SUM(K14+K15+K16)</f>
        <v>470</v>
      </c>
      <c r="L13" s="216">
        <f t="shared" si="7"/>
        <v>0.27262180974477956</v>
      </c>
      <c r="M13" s="215">
        <f>SUM(M14+M15+M16)</f>
        <v>1254</v>
      </c>
      <c r="N13" s="216">
        <f t="shared" si="8"/>
        <v>0.72737819025522044</v>
      </c>
      <c r="O13" s="215">
        <f>SUM(O14+O15+O16)</f>
        <v>51</v>
      </c>
      <c r="P13" s="216">
        <f t="shared" si="0"/>
        <v>0.22666666666666666</v>
      </c>
      <c r="Q13" s="215">
        <f>SUM(Q14+Q15+Q16)</f>
        <v>174</v>
      </c>
      <c r="R13" s="216">
        <f t="shared" si="9"/>
        <v>0.77333333333333332</v>
      </c>
      <c r="S13" s="215">
        <f>SUM(S14+S15+S16)</f>
        <v>0</v>
      </c>
      <c r="T13" s="216" t="str">
        <f t="shared" si="10"/>
        <v>-</v>
      </c>
      <c r="U13" s="215">
        <f>SUM(U14+U15+U16)</f>
        <v>1</v>
      </c>
      <c r="V13" s="216">
        <f t="shared" si="11"/>
        <v>1</v>
      </c>
    </row>
    <row r="14" spans="1:25" s="207" customFormat="1" ht="18.75" customHeight="1">
      <c r="A14" s="218" t="s">
        <v>751</v>
      </c>
      <c r="B14" s="215">
        <f t="shared" si="1"/>
        <v>1696</v>
      </c>
      <c r="C14" s="215">
        <f t="shared" ref="C14:C31" si="12">SUM(G14,K14,O14,S14)</f>
        <v>391</v>
      </c>
      <c r="D14" s="216">
        <f t="shared" si="2"/>
        <v>0.23054245283018868</v>
      </c>
      <c r="E14" s="215">
        <f t="shared" si="3"/>
        <v>1305</v>
      </c>
      <c r="F14" s="216">
        <f t="shared" si="4"/>
        <v>0.7694575471698113</v>
      </c>
      <c r="G14" s="215">
        <v>41</v>
      </c>
      <c r="H14" s="216">
        <f t="shared" si="5"/>
        <v>0.36936936936936937</v>
      </c>
      <c r="I14" s="215">
        <v>70</v>
      </c>
      <c r="J14" s="216">
        <f t="shared" si="6"/>
        <v>0.63063063063063063</v>
      </c>
      <c r="K14" s="215">
        <v>308</v>
      </c>
      <c r="L14" s="216">
        <f t="shared" si="7"/>
        <v>0.22222222222222221</v>
      </c>
      <c r="M14" s="215">
        <v>1078</v>
      </c>
      <c r="N14" s="216">
        <f t="shared" si="8"/>
        <v>0.77777777777777779</v>
      </c>
      <c r="O14" s="215">
        <v>42</v>
      </c>
      <c r="P14" s="216">
        <f t="shared" si="0"/>
        <v>0.21212121212121213</v>
      </c>
      <c r="Q14" s="215">
        <v>156</v>
      </c>
      <c r="R14" s="216">
        <f t="shared" si="9"/>
        <v>0.78787878787878785</v>
      </c>
      <c r="S14" s="215">
        <v>0</v>
      </c>
      <c r="T14" s="216" t="str">
        <f t="shared" si="10"/>
        <v>-</v>
      </c>
      <c r="U14" s="215">
        <v>1</v>
      </c>
      <c r="V14" s="216">
        <f t="shared" si="11"/>
        <v>1</v>
      </c>
    </row>
    <row r="15" spans="1:25" s="207" customFormat="1" ht="18.75" customHeight="1">
      <c r="A15" s="218" t="s">
        <v>5</v>
      </c>
      <c r="B15" s="215">
        <f t="shared" si="1"/>
        <v>163</v>
      </c>
      <c r="C15" s="215">
        <f t="shared" si="12"/>
        <v>64</v>
      </c>
      <c r="D15" s="216">
        <f t="shared" si="2"/>
        <v>0.39263803680981596</v>
      </c>
      <c r="E15" s="215">
        <f t="shared" si="3"/>
        <v>99</v>
      </c>
      <c r="F15" s="216">
        <f t="shared" si="4"/>
        <v>0.6073619631901841</v>
      </c>
      <c r="G15" s="215">
        <v>3</v>
      </c>
      <c r="H15" s="216">
        <f t="shared" si="5"/>
        <v>0.75</v>
      </c>
      <c r="I15" s="215">
        <v>1</v>
      </c>
      <c r="J15" s="216">
        <f t="shared" si="6"/>
        <v>0.25</v>
      </c>
      <c r="K15" s="215">
        <v>53</v>
      </c>
      <c r="L15" s="216">
        <f t="shared" si="7"/>
        <v>0.37588652482269502</v>
      </c>
      <c r="M15" s="215">
        <v>88</v>
      </c>
      <c r="N15" s="216">
        <f t="shared" si="8"/>
        <v>0.62411347517730498</v>
      </c>
      <c r="O15" s="215">
        <v>8</v>
      </c>
      <c r="P15" s="216">
        <f t="shared" si="0"/>
        <v>0.44444444444444442</v>
      </c>
      <c r="Q15" s="215">
        <v>10</v>
      </c>
      <c r="R15" s="216">
        <f t="shared" si="9"/>
        <v>0.55555555555555558</v>
      </c>
      <c r="S15" s="215">
        <v>0</v>
      </c>
      <c r="T15" s="216" t="str">
        <f t="shared" si="10"/>
        <v>-</v>
      </c>
      <c r="U15" s="215">
        <v>0</v>
      </c>
      <c r="V15" s="216" t="str">
        <f t="shared" si="11"/>
        <v>-</v>
      </c>
    </row>
    <row r="16" spans="1:25" s="207" customFormat="1" ht="18.75" customHeight="1">
      <c r="A16" s="218" t="s">
        <v>49</v>
      </c>
      <c r="B16" s="215">
        <f t="shared" si="1"/>
        <v>212</v>
      </c>
      <c r="C16" s="215">
        <f t="shared" si="12"/>
        <v>115</v>
      </c>
      <c r="D16" s="216">
        <f t="shared" si="2"/>
        <v>0.54245283018867929</v>
      </c>
      <c r="E16" s="215">
        <f t="shared" si="3"/>
        <v>97</v>
      </c>
      <c r="F16" s="216">
        <f t="shared" si="4"/>
        <v>0.45754716981132076</v>
      </c>
      <c r="G16" s="215">
        <v>5</v>
      </c>
      <c r="H16" s="216">
        <f t="shared" si="5"/>
        <v>0.83333333333333337</v>
      </c>
      <c r="I16" s="215">
        <v>1</v>
      </c>
      <c r="J16" s="216">
        <f t="shared" si="6"/>
        <v>0.16666666666666666</v>
      </c>
      <c r="K16" s="215">
        <v>109</v>
      </c>
      <c r="L16" s="216">
        <f t="shared" si="7"/>
        <v>0.5532994923857868</v>
      </c>
      <c r="M16" s="215">
        <v>88</v>
      </c>
      <c r="N16" s="216">
        <f t="shared" si="8"/>
        <v>0.4467005076142132</v>
      </c>
      <c r="O16" s="215">
        <v>1</v>
      </c>
      <c r="P16" s="216">
        <f t="shared" si="0"/>
        <v>0.1111111111111111</v>
      </c>
      <c r="Q16" s="215">
        <v>8</v>
      </c>
      <c r="R16" s="216">
        <f t="shared" si="9"/>
        <v>0.88888888888888884</v>
      </c>
      <c r="S16" s="215">
        <v>0</v>
      </c>
      <c r="T16" s="216" t="str">
        <f t="shared" si="10"/>
        <v>-</v>
      </c>
      <c r="U16" s="215">
        <v>0</v>
      </c>
      <c r="V16" s="216" t="str">
        <f t="shared" si="11"/>
        <v>-</v>
      </c>
    </row>
    <row r="17" spans="1:25" s="207" customFormat="1" ht="18.75" customHeight="1">
      <c r="A17" s="217" t="s">
        <v>50</v>
      </c>
      <c r="B17" s="215">
        <f t="shared" si="1"/>
        <v>834</v>
      </c>
      <c r="C17" s="215">
        <f t="shared" si="12"/>
        <v>355</v>
      </c>
      <c r="D17" s="216">
        <f t="shared" si="2"/>
        <v>0.42565947242206237</v>
      </c>
      <c r="E17" s="215">
        <f t="shared" si="3"/>
        <v>479</v>
      </c>
      <c r="F17" s="216">
        <f t="shared" si="4"/>
        <v>0.57434052757793763</v>
      </c>
      <c r="G17" s="215">
        <f>SUM(G18+G19+G20)</f>
        <v>16</v>
      </c>
      <c r="H17" s="216">
        <f t="shared" si="5"/>
        <v>0.59259259259259256</v>
      </c>
      <c r="I17" s="215">
        <f>SUM(I18+I19+I20)</f>
        <v>11</v>
      </c>
      <c r="J17" s="216">
        <f t="shared" si="6"/>
        <v>0.40740740740740738</v>
      </c>
      <c r="K17" s="215">
        <f>SUM(K18+K19+K20)</f>
        <v>247</v>
      </c>
      <c r="L17" s="216">
        <f t="shared" si="7"/>
        <v>0.44186046511627908</v>
      </c>
      <c r="M17" s="215">
        <f>SUM(M18+M19+M20)</f>
        <v>312</v>
      </c>
      <c r="N17" s="216">
        <f t="shared" si="8"/>
        <v>0.55813953488372092</v>
      </c>
      <c r="O17" s="215">
        <f>SUM(O18+O19+O20)</f>
        <v>92</v>
      </c>
      <c r="P17" s="216">
        <f t="shared" si="0"/>
        <v>0.37096774193548387</v>
      </c>
      <c r="Q17" s="215">
        <f>SUM(Q18+Q19+Q20)</f>
        <v>156</v>
      </c>
      <c r="R17" s="216">
        <f t="shared" si="9"/>
        <v>0.62903225806451613</v>
      </c>
      <c r="S17" s="215">
        <f>SUM(S18+S19+S20)</f>
        <v>0</v>
      </c>
      <c r="T17" s="216" t="str">
        <f t="shared" si="10"/>
        <v>-</v>
      </c>
      <c r="U17" s="215">
        <f>SUM(U18+U19+U20)</f>
        <v>0</v>
      </c>
      <c r="V17" s="216" t="str">
        <f t="shared" si="11"/>
        <v>-</v>
      </c>
    </row>
    <row r="18" spans="1:25" s="207" customFormat="1" ht="18.75" customHeight="1">
      <c r="A18" s="219" t="s">
        <v>51</v>
      </c>
      <c r="B18" s="215">
        <f t="shared" si="1"/>
        <v>577</v>
      </c>
      <c r="C18" s="215">
        <f t="shared" si="12"/>
        <v>247</v>
      </c>
      <c r="D18" s="216">
        <f t="shared" si="2"/>
        <v>0.42807625649913345</v>
      </c>
      <c r="E18" s="215">
        <f t="shared" si="3"/>
        <v>330</v>
      </c>
      <c r="F18" s="216">
        <f t="shared" si="4"/>
        <v>0.5719237435008665</v>
      </c>
      <c r="G18" s="215">
        <v>6</v>
      </c>
      <c r="H18" s="216">
        <f t="shared" si="5"/>
        <v>0.54545454545454541</v>
      </c>
      <c r="I18" s="215">
        <v>5</v>
      </c>
      <c r="J18" s="216">
        <f t="shared" si="6"/>
        <v>0.45454545454545453</v>
      </c>
      <c r="K18" s="215">
        <v>188</v>
      </c>
      <c r="L18" s="216">
        <f t="shared" si="7"/>
        <v>0.47117794486215536</v>
      </c>
      <c r="M18" s="215">
        <v>211</v>
      </c>
      <c r="N18" s="216">
        <f t="shared" si="8"/>
        <v>0.52882205513784464</v>
      </c>
      <c r="O18" s="215">
        <v>53</v>
      </c>
      <c r="P18" s="216">
        <f t="shared" si="0"/>
        <v>0.31736526946107785</v>
      </c>
      <c r="Q18" s="215">
        <v>114</v>
      </c>
      <c r="R18" s="216">
        <f t="shared" si="9"/>
        <v>0.68263473053892221</v>
      </c>
      <c r="S18" s="215">
        <v>0</v>
      </c>
      <c r="T18" s="216" t="str">
        <f t="shared" si="10"/>
        <v>-</v>
      </c>
      <c r="U18" s="215">
        <v>0</v>
      </c>
      <c r="V18" s="216" t="str">
        <f t="shared" si="11"/>
        <v>-</v>
      </c>
    </row>
    <row r="19" spans="1:25" s="207" customFormat="1" ht="18.75" customHeight="1">
      <c r="A19" s="219" t="s">
        <v>52</v>
      </c>
      <c r="B19" s="215">
        <f t="shared" si="1"/>
        <v>177</v>
      </c>
      <c r="C19" s="215">
        <f t="shared" si="12"/>
        <v>86</v>
      </c>
      <c r="D19" s="216">
        <f t="shared" si="2"/>
        <v>0.48587570621468928</v>
      </c>
      <c r="E19" s="215">
        <f t="shared" si="3"/>
        <v>91</v>
      </c>
      <c r="F19" s="216">
        <f t="shared" si="4"/>
        <v>0.51412429378531077</v>
      </c>
      <c r="G19" s="215">
        <v>10</v>
      </c>
      <c r="H19" s="216">
        <f t="shared" si="5"/>
        <v>0.7142857142857143</v>
      </c>
      <c r="I19" s="215">
        <v>4</v>
      </c>
      <c r="J19" s="216">
        <f t="shared" si="6"/>
        <v>0.2857142857142857</v>
      </c>
      <c r="K19" s="215">
        <v>39</v>
      </c>
      <c r="L19" s="216">
        <f t="shared" si="7"/>
        <v>0.43820224719101125</v>
      </c>
      <c r="M19" s="215">
        <v>50</v>
      </c>
      <c r="N19" s="216">
        <f t="shared" si="8"/>
        <v>0.5617977528089888</v>
      </c>
      <c r="O19" s="215">
        <v>37</v>
      </c>
      <c r="P19" s="216">
        <f t="shared" si="0"/>
        <v>0.5</v>
      </c>
      <c r="Q19" s="215">
        <v>37</v>
      </c>
      <c r="R19" s="216">
        <f t="shared" si="9"/>
        <v>0.5</v>
      </c>
      <c r="S19" s="215">
        <v>0</v>
      </c>
      <c r="T19" s="216" t="str">
        <f t="shared" si="10"/>
        <v>-</v>
      </c>
      <c r="U19" s="215">
        <v>0</v>
      </c>
      <c r="V19" s="216" t="str">
        <f t="shared" si="11"/>
        <v>-</v>
      </c>
    </row>
    <row r="20" spans="1:25" s="207" customFormat="1" ht="18.75" customHeight="1">
      <c r="A20" s="219" t="s">
        <v>53</v>
      </c>
      <c r="B20" s="215">
        <f t="shared" si="1"/>
        <v>80</v>
      </c>
      <c r="C20" s="215">
        <f t="shared" si="12"/>
        <v>22</v>
      </c>
      <c r="D20" s="216">
        <f t="shared" si="2"/>
        <v>0.27500000000000002</v>
      </c>
      <c r="E20" s="215">
        <f t="shared" si="3"/>
        <v>58</v>
      </c>
      <c r="F20" s="216">
        <f t="shared" si="4"/>
        <v>0.72499999999999998</v>
      </c>
      <c r="G20" s="215">
        <v>0</v>
      </c>
      <c r="H20" s="216" t="str">
        <f t="shared" si="5"/>
        <v>-</v>
      </c>
      <c r="I20" s="215">
        <v>2</v>
      </c>
      <c r="J20" s="216">
        <f t="shared" si="6"/>
        <v>1</v>
      </c>
      <c r="K20" s="215">
        <v>20</v>
      </c>
      <c r="L20" s="216">
        <f t="shared" si="7"/>
        <v>0.28169014084507044</v>
      </c>
      <c r="M20" s="215">
        <v>51</v>
      </c>
      <c r="N20" s="216">
        <f t="shared" si="8"/>
        <v>0.71830985915492962</v>
      </c>
      <c r="O20" s="215">
        <v>2</v>
      </c>
      <c r="P20" s="216">
        <f t="shared" si="0"/>
        <v>0.2857142857142857</v>
      </c>
      <c r="Q20" s="215">
        <v>5</v>
      </c>
      <c r="R20" s="216">
        <f t="shared" si="9"/>
        <v>0.7142857142857143</v>
      </c>
      <c r="S20" s="215">
        <v>0</v>
      </c>
      <c r="T20" s="216" t="str">
        <f t="shared" si="10"/>
        <v>-</v>
      </c>
      <c r="U20" s="215">
        <v>0</v>
      </c>
      <c r="V20" s="216" t="str">
        <f t="shared" si="11"/>
        <v>-</v>
      </c>
    </row>
    <row r="21" spans="1:25" s="207" customFormat="1" ht="18.75" customHeight="1">
      <c r="A21" s="217" t="s">
        <v>54</v>
      </c>
      <c r="B21" s="215">
        <f t="shared" si="1"/>
        <v>628</v>
      </c>
      <c r="C21" s="215">
        <f t="shared" si="12"/>
        <v>158</v>
      </c>
      <c r="D21" s="216">
        <f t="shared" si="2"/>
        <v>0.25159235668789809</v>
      </c>
      <c r="E21" s="215">
        <f t="shared" si="3"/>
        <v>470</v>
      </c>
      <c r="F21" s="216">
        <f t="shared" si="4"/>
        <v>0.74840764331210186</v>
      </c>
      <c r="G21" s="215">
        <v>17</v>
      </c>
      <c r="H21" s="216">
        <f t="shared" si="5"/>
        <v>0.35416666666666669</v>
      </c>
      <c r="I21" s="215">
        <v>31</v>
      </c>
      <c r="J21" s="216">
        <f t="shared" si="6"/>
        <v>0.64583333333333337</v>
      </c>
      <c r="K21" s="215">
        <v>128</v>
      </c>
      <c r="L21" s="216">
        <f t="shared" si="7"/>
        <v>0.24615384615384617</v>
      </c>
      <c r="M21" s="215">
        <v>392</v>
      </c>
      <c r="N21" s="216">
        <f t="shared" si="8"/>
        <v>0.75384615384615383</v>
      </c>
      <c r="O21" s="215">
        <v>13</v>
      </c>
      <c r="P21" s="216">
        <f t="shared" si="0"/>
        <v>0.21666666666666667</v>
      </c>
      <c r="Q21" s="215">
        <v>47</v>
      </c>
      <c r="R21" s="216">
        <f t="shared" si="9"/>
        <v>0.78333333333333333</v>
      </c>
      <c r="S21" s="215">
        <v>0</v>
      </c>
      <c r="T21" s="216" t="str">
        <f t="shared" si="10"/>
        <v>-</v>
      </c>
      <c r="U21" s="215">
        <v>0</v>
      </c>
      <c r="V21" s="216" t="str">
        <f t="shared" si="11"/>
        <v>-</v>
      </c>
    </row>
    <row r="22" spans="1:25" s="207" customFormat="1" ht="18.75" customHeight="1">
      <c r="A22" s="220" t="s">
        <v>752</v>
      </c>
      <c r="B22" s="215">
        <f t="shared" si="1"/>
        <v>5546</v>
      </c>
      <c r="C22" s="215">
        <f t="shared" si="12"/>
        <v>1659</v>
      </c>
      <c r="D22" s="216">
        <f t="shared" si="2"/>
        <v>0.29913451135953839</v>
      </c>
      <c r="E22" s="215">
        <f t="shared" si="3"/>
        <v>3887</v>
      </c>
      <c r="F22" s="216">
        <f t="shared" si="4"/>
        <v>0.70086548864046161</v>
      </c>
      <c r="G22" s="215">
        <f>SUM(G23+G27+G31)</f>
        <v>36</v>
      </c>
      <c r="H22" s="216">
        <f t="shared" si="5"/>
        <v>0.52941176470588236</v>
      </c>
      <c r="I22" s="215">
        <f>SUM(I23+I27+I31)</f>
        <v>32</v>
      </c>
      <c r="J22" s="216">
        <f t="shared" si="6"/>
        <v>0.47058823529411764</v>
      </c>
      <c r="K22" s="215">
        <f>SUM(K23+K27+K31)</f>
        <v>1427</v>
      </c>
      <c r="L22" s="216">
        <f t="shared" si="7"/>
        <v>0.31021739130434783</v>
      </c>
      <c r="M22" s="215">
        <f>SUM(M23+M27+M31)</f>
        <v>3173</v>
      </c>
      <c r="N22" s="216">
        <f t="shared" si="8"/>
        <v>0.68978260869565222</v>
      </c>
      <c r="O22" s="215">
        <f>SUM(O23+O27+O31)</f>
        <v>196</v>
      </c>
      <c r="P22" s="216">
        <f t="shared" si="0"/>
        <v>0.22323462414578588</v>
      </c>
      <c r="Q22" s="215">
        <f>SUM(Q23+Q27+Q31)</f>
        <v>682</v>
      </c>
      <c r="R22" s="216">
        <f t="shared" si="9"/>
        <v>0.77676537585421412</v>
      </c>
      <c r="S22" s="215">
        <f>SUM(S23+S27+S31)</f>
        <v>0</v>
      </c>
      <c r="T22" s="216" t="str">
        <f t="shared" si="10"/>
        <v>-</v>
      </c>
      <c r="U22" s="215">
        <f>SUM(U23+U27+U31)</f>
        <v>0</v>
      </c>
      <c r="V22" s="216" t="str">
        <f t="shared" si="11"/>
        <v>-</v>
      </c>
    </row>
    <row r="23" spans="1:25" s="207" customFormat="1" ht="18.75" customHeight="1">
      <c r="A23" s="217" t="s">
        <v>48</v>
      </c>
      <c r="B23" s="215">
        <f t="shared" si="1"/>
        <v>3094</v>
      </c>
      <c r="C23" s="215">
        <f t="shared" si="12"/>
        <v>981</v>
      </c>
      <c r="D23" s="216">
        <f t="shared" si="2"/>
        <v>0.31706528765352293</v>
      </c>
      <c r="E23" s="215">
        <f t="shared" si="3"/>
        <v>2113</v>
      </c>
      <c r="F23" s="216">
        <f t="shared" si="4"/>
        <v>0.68293471234647707</v>
      </c>
      <c r="G23" s="215">
        <f>SUM(G24+G25+G26)</f>
        <v>36</v>
      </c>
      <c r="H23" s="216">
        <f t="shared" si="5"/>
        <v>0.53731343283582089</v>
      </c>
      <c r="I23" s="215">
        <f>SUM(I24+I25+I26)</f>
        <v>31</v>
      </c>
      <c r="J23" s="216">
        <f t="shared" si="6"/>
        <v>0.46268656716417911</v>
      </c>
      <c r="K23" s="215">
        <f>SUM(K24+K25+K26)</f>
        <v>841</v>
      </c>
      <c r="L23" s="216">
        <f t="shared" si="7"/>
        <v>0.33693910256410259</v>
      </c>
      <c r="M23" s="215">
        <f>SUM(M24+M25+M26)</f>
        <v>1655</v>
      </c>
      <c r="N23" s="216">
        <f t="shared" si="8"/>
        <v>0.66306089743589747</v>
      </c>
      <c r="O23" s="215">
        <f>SUM(O24+O25+O26)</f>
        <v>104</v>
      </c>
      <c r="P23" s="216">
        <f t="shared" si="0"/>
        <v>0.19585687382297551</v>
      </c>
      <c r="Q23" s="215">
        <f>SUM(Q24+Q25+Q26)</f>
        <v>427</v>
      </c>
      <c r="R23" s="216">
        <f t="shared" si="9"/>
        <v>0.80414312617702444</v>
      </c>
      <c r="S23" s="215">
        <f>SUM(S24+S25+S26)</f>
        <v>0</v>
      </c>
      <c r="T23" s="216" t="str">
        <f t="shared" si="10"/>
        <v>-</v>
      </c>
      <c r="U23" s="215">
        <f>SUM(U24+U25+U26)</f>
        <v>0</v>
      </c>
      <c r="V23" s="216" t="str">
        <f t="shared" si="11"/>
        <v>-</v>
      </c>
    </row>
    <row r="24" spans="1:25" s="207" customFormat="1" ht="18.75" customHeight="1">
      <c r="A24" s="218" t="s">
        <v>751</v>
      </c>
      <c r="B24" s="215">
        <f t="shared" si="1"/>
        <v>2542</v>
      </c>
      <c r="C24" s="215">
        <f t="shared" si="12"/>
        <v>682</v>
      </c>
      <c r="D24" s="216">
        <f t="shared" si="2"/>
        <v>0.26829268292682928</v>
      </c>
      <c r="E24" s="215">
        <f t="shared" si="3"/>
        <v>1860</v>
      </c>
      <c r="F24" s="216">
        <f t="shared" si="4"/>
        <v>0.73170731707317072</v>
      </c>
      <c r="G24" s="215">
        <v>36</v>
      </c>
      <c r="H24" s="216">
        <f t="shared" si="5"/>
        <v>0.53731343283582089</v>
      </c>
      <c r="I24" s="215">
        <v>31</v>
      </c>
      <c r="J24" s="216">
        <f t="shared" si="6"/>
        <v>0.46268656716417911</v>
      </c>
      <c r="K24" s="215">
        <v>556</v>
      </c>
      <c r="L24" s="216">
        <f t="shared" si="7"/>
        <v>0.27689243027888444</v>
      </c>
      <c r="M24" s="215">
        <v>1452</v>
      </c>
      <c r="N24" s="216">
        <f t="shared" si="8"/>
        <v>0.72310756972111556</v>
      </c>
      <c r="O24" s="215">
        <v>90</v>
      </c>
      <c r="P24" s="216">
        <f t="shared" si="0"/>
        <v>0.19271948608137046</v>
      </c>
      <c r="Q24" s="215">
        <v>377</v>
      </c>
      <c r="R24" s="216">
        <f t="shared" si="9"/>
        <v>0.80728051391862954</v>
      </c>
      <c r="S24" s="215">
        <v>0</v>
      </c>
      <c r="T24" s="216" t="str">
        <f t="shared" si="10"/>
        <v>-</v>
      </c>
      <c r="U24" s="215">
        <v>0</v>
      </c>
      <c r="V24" s="216" t="str">
        <f t="shared" si="11"/>
        <v>-</v>
      </c>
    </row>
    <row r="25" spans="1:25" s="207" customFormat="1" ht="18.75" customHeight="1">
      <c r="A25" s="218" t="s">
        <v>5</v>
      </c>
      <c r="B25" s="215">
        <f t="shared" si="1"/>
        <v>44</v>
      </c>
      <c r="C25" s="215">
        <f t="shared" si="12"/>
        <v>12</v>
      </c>
      <c r="D25" s="216">
        <f t="shared" si="2"/>
        <v>0.27272727272727271</v>
      </c>
      <c r="E25" s="215">
        <f t="shared" si="3"/>
        <v>32</v>
      </c>
      <c r="F25" s="216">
        <f t="shared" si="4"/>
        <v>0.72727272727272729</v>
      </c>
      <c r="G25" s="215">
        <v>0</v>
      </c>
      <c r="H25" s="216" t="str">
        <f t="shared" si="5"/>
        <v>-</v>
      </c>
      <c r="I25" s="215">
        <v>0</v>
      </c>
      <c r="J25" s="216" t="str">
        <f t="shared" si="6"/>
        <v>-</v>
      </c>
      <c r="K25" s="215">
        <v>9</v>
      </c>
      <c r="L25" s="216">
        <f t="shared" si="7"/>
        <v>0.24324324324324326</v>
      </c>
      <c r="M25" s="215">
        <v>28</v>
      </c>
      <c r="N25" s="216">
        <f t="shared" si="8"/>
        <v>0.7567567567567568</v>
      </c>
      <c r="O25" s="215">
        <v>3</v>
      </c>
      <c r="P25" s="216">
        <f t="shared" si="0"/>
        <v>0.42857142857142855</v>
      </c>
      <c r="Q25" s="215">
        <v>4</v>
      </c>
      <c r="R25" s="216">
        <f t="shared" si="9"/>
        <v>0.5714285714285714</v>
      </c>
      <c r="S25" s="215">
        <v>0</v>
      </c>
      <c r="T25" s="216" t="str">
        <f t="shared" si="10"/>
        <v>-</v>
      </c>
      <c r="U25" s="215">
        <v>0</v>
      </c>
      <c r="V25" s="216" t="str">
        <f t="shared" si="11"/>
        <v>-</v>
      </c>
    </row>
    <row r="26" spans="1:25" s="207" customFormat="1" ht="18.75" customHeight="1">
      <c r="A26" s="218" t="s">
        <v>49</v>
      </c>
      <c r="B26" s="215">
        <f t="shared" si="1"/>
        <v>508</v>
      </c>
      <c r="C26" s="215">
        <f t="shared" si="12"/>
        <v>287</v>
      </c>
      <c r="D26" s="216">
        <f t="shared" si="2"/>
        <v>0.56496062992125984</v>
      </c>
      <c r="E26" s="215">
        <f t="shared" si="3"/>
        <v>221</v>
      </c>
      <c r="F26" s="216">
        <f t="shared" si="4"/>
        <v>0.43503937007874016</v>
      </c>
      <c r="G26" s="215">
        <v>0</v>
      </c>
      <c r="H26" s="216" t="str">
        <f t="shared" si="5"/>
        <v>-</v>
      </c>
      <c r="I26" s="215">
        <v>0</v>
      </c>
      <c r="J26" s="216" t="str">
        <f t="shared" si="6"/>
        <v>-</v>
      </c>
      <c r="K26" s="215">
        <v>276</v>
      </c>
      <c r="L26" s="216">
        <f t="shared" si="7"/>
        <v>0.61197339246119731</v>
      </c>
      <c r="M26" s="215">
        <v>175</v>
      </c>
      <c r="N26" s="216">
        <f t="shared" si="8"/>
        <v>0.38802660753880264</v>
      </c>
      <c r="O26" s="215">
        <v>11</v>
      </c>
      <c r="P26" s="216">
        <f t="shared" si="0"/>
        <v>0.19298245614035087</v>
      </c>
      <c r="Q26" s="215">
        <v>46</v>
      </c>
      <c r="R26" s="216">
        <f t="shared" si="9"/>
        <v>0.80701754385964908</v>
      </c>
      <c r="S26" s="215">
        <v>0</v>
      </c>
      <c r="T26" s="216" t="str">
        <f t="shared" si="10"/>
        <v>-</v>
      </c>
      <c r="U26" s="215">
        <v>0</v>
      </c>
      <c r="V26" s="216" t="str">
        <f t="shared" si="11"/>
        <v>-</v>
      </c>
    </row>
    <row r="27" spans="1:25" s="207" customFormat="1" ht="18.75" customHeight="1">
      <c r="A27" s="217" t="s">
        <v>50</v>
      </c>
      <c r="B27" s="215">
        <f t="shared" si="1"/>
        <v>26</v>
      </c>
      <c r="C27" s="215">
        <f t="shared" si="12"/>
        <v>3</v>
      </c>
      <c r="D27" s="216">
        <f t="shared" si="2"/>
        <v>0.11538461538461539</v>
      </c>
      <c r="E27" s="215">
        <f t="shared" si="3"/>
        <v>23</v>
      </c>
      <c r="F27" s="216">
        <f t="shared" si="4"/>
        <v>0.88461538461538458</v>
      </c>
      <c r="G27" s="215">
        <f>SUM(G28+G29+G30)</f>
        <v>0</v>
      </c>
      <c r="H27" s="216" t="str">
        <f t="shared" si="5"/>
        <v>-</v>
      </c>
      <c r="I27" s="215">
        <f>SUM(I28+I29+I30)</f>
        <v>0</v>
      </c>
      <c r="J27" s="216" t="str">
        <f t="shared" si="6"/>
        <v>-</v>
      </c>
      <c r="K27" s="215">
        <f>SUM(K28+K29+K30)</f>
        <v>2</v>
      </c>
      <c r="L27" s="216">
        <f t="shared" si="7"/>
        <v>0.1</v>
      </c>
      <c r="M27" s="215">
        <f>SUM(M28+M29+M30)</f>
        <v>18</v>
      </c>
      <c r="N27" s="216">
        <f t="shared" si="8"/>
        <v>0.9</v>
      </c>
      <c r="O27" s="215">
        <f>SUM(O28+O29+O30)</f>
        <v>1</v>
      </c>
      <c r="P27" s="216">
        <f t="shared" si="0"/>
        <v>0.16666666666666666</v>
      </c>
      <c r="Q27" s="215">
        <f>SUM(Q28+Q29+Q30)</f>
        <v>5</v>
      </c>
      <c r="R27" s="216">
        <f t="shared" si="9"/>
        <v>0.83333333333333337</v>
      </c>
      <c r="S27" s="215">
        <f>SUM(S28+S29+S30)</f>
        <v>0</v>
      </c>
      <c r="T27" s="216" t="str">
        <f t="shared" si="10"/>
        <v>-</v>
      </c>
      <c r="U27" s="215">
        <f>SUM(U28+U29+U30)</f>
        <v>0</v>
      </c>
      <c r="V27" s="216" t="str">
        <f t="shared" si="11"/>
        <v>-</v>
      </c>
    </row>
    <row r="28" spans="1:25" s="207" customFormat="1" ht="18.75" customHeight="1">
      <c r="A28" s="219" t="s">
        <v>51</v>
      </c>
      <c r="B28" s="215">
        <f t="shared" si="1"/>
        <v>20</v>
      </c>
      <c r="C28" s="215">
        <f t="shared" si="12"/>
        <v>2</v>
      </c>
      <c r="D28" s="216">
        <f t="shared" si="2"/>
        <v>0.1</v>
      </c>
      <c r="E28" s="215">
        <f t="shared" si="3"/>
        <v>18</v>
      </c>
      <c r="F28" s="216">
        <f t="shared" si="4"/>
        <v>0.9</v>
      </c>
      <c r="G28" s="215">
        <v>0</v>
      </c>
      <c r="H28" s="216" t="str">
        <f t="shared" si="5"/>
        <v>-</v>
      </c>
      <c r="I28" s="215">
        <v>0</v>
      </c>
      <c r="J28" s="216" t="str">
        <f t="shared" si="6"/>
        <v>-</v>
      </c>
      <c r="K28" s="215">
        <v>1</v>
      </c>
      <c r="L28" s="216">
        <f t="shared" si="7"/>
        <v>6.6666666666666666E-2</v>
      </c>
      <c r="M28" s="215">
        <v>14</v>
      </c>
      <c r="N28" s="216">
        <f t="shared" si="8"/>
        <v>0.93333333333333335</v>
      </c>
      <c r="O28" s="215">
        <v>1</v>
      </c>
      <c r="P28" s="216">
        <f t="shared" si="0"/>
        <v>0.2</v>
      </c>
      <c r="Q28" s="215">
        <v>4</v>
      </c>
      <c r="R28" s="216">
        <f t="shared" si="9"/>
        <v>0.8</v>
      </c>
      <c r="S28" s="215">
        <v>0</v>
      </c>
      <c r="T28" s="216" t="str">
        <f t="shared" si="10"/>
        <v>-</v>
      </c>
      <c r="U28" s="215">
        <v>0</v>
      </c>
      <c r="V28" s="216" t="str">
        <f t="shared" si="11"/>
        <v>-</v>
      </c>
    </row>
    <row r="29" spans="1:25" s="207" customFormat="1" ht="18.75" customHeight="1">
      <c r="A29" s="219" t="s">
        <v>52</v>
      </c>
      <c r="B29" s="215">
        <f t="shared" si="1"/>
        <v>5</v>
      </c>
      <c r="C29" s="215">
        <f t="shared" si="12"/>
        <v>1</v>
      </c>
      <c r="D29" s="216">
        <f t="shared" si="2"/>
        <v>0.2</v>
      </c>
      <c r="E29" s="215">
        <f t="shared" si="3"/>
        <v>4</v>
      </c>
      <c r="F29" s="216">
        <f t="shared" si="4"/>
        <v>0.8</v>
      </c>
      <c r="G29" s="215">
        <v>0</v>
      </c>
      <c r="H29" s="216" t="str">
        <f t="shared" si="5"/>
        <v>-</v>
      </c>
      <c r="I29" s="215">
        <v>0</v>
      </c>
      <c r="J29" s="216" t="str">
        <f t="shared" si="6"/>
        <v>-</v>
      </c>
      <c r="K29" s="215">
        <v>1</v>
      </c>
      <c r="L29" s="216">
        <f t="shared" si="7"/>
        <v>0.25</v>
      </c>
      <c r="M29" s="215">
        <v>3</v>
      </c>
      <c r="N29" s="216">
        <f t="shared" si="8"/>
        <v>0.75</v>
      </c>
      <c r="O29" s="215">
        <v>0</v>
      </c>
      <c r="P29" s="216" t="str">
        <f t="shared" si="0"/>
        <v>-</v>
      </c>
      <c r="Q29" s="215">
        <v>1</v>
      </c>
      <c r="R29" s="216">
        <f t="shared" si="9"/>
        <v>1</v>
      </c>
      <c r="S29" s="215">
        <v>0</v>
      </c>
      <c r="T29" s="216" t="str">
        <f t="shared" si="10"/>
        <v>-</v>
      </c>
      <c r="U29" s="215">
        <v>0</v>
      </c>
      <c r="V29" s="216" t="str">
        <f t="shared" si="11"/>
        <v>-</v>
      </c>
    </row>
    <row r="30" spans="1:25" s="207" customFormat="1" ht="18.75" customHeight="1">
      <c r="A30" s="219" t="s">
        <v>53</v>
      </c>
      <c r="B30" s="215">
        <f t="shared" si="1"/>
        <v>1</v>
      </c>
      <c r="C30" s="215">
        <f t="shared" si="12"/>
        <v>0</v>
      </c>
      <c r="D30" s="216" t="str">
        <f t="shared" si="2"/>
        <v>-</v>
      </c>
      <c r="E30" s="215">
        <f t="shared" si="3"/>
        <v>1</v>
      </c>
      <c r="F30" s="216">
        <f t="shared" si="4"/>
        <v>1</v>
      </c>
      <c r="G30" s="215">
        <v>0</v>
      </c>
      <c r="H30" s="216" t="str">
        <f t="shared" si="5"/>
        <v>-</v>
      </c>
      <c r="I30" s="215">
        <v>0</v>
      </c>
      <c r="J30" s="216" t="str">
        <f t="shared" si="6"/>
        <v>-</v>
      </c>
      <c r="K30" s="215">
        <v>0</v>
      </c>
      <c r="L30" s="216" t="str">
        <f t="shared" si="7"/>
        <v>-</v>
      </c>
      <c r="M30" s="215">
        <v>1</v>
      </c>
      <c r="N30" s="216">
        <f t="shared" si="8"/>
        <v>1</v>
      </c>
      <c r="O30" s="215">
        <v>0</v>
      </c>
      <c r="P30" s="216" t="str">
        <f t="shared" si="0"/>
        <v>-</v>
      </c>
      <c r="Q30" s="215">
        <v>0</v>
      </c>
      <c r="R30" s="216" t="str">
        <f t="shared" si="9"/>
        <v>-</v>
      </c>
      <c r="S30" s="215">
        <v>0</v>
      </c>
      <c r="T30" s="216" t="str">
        <f t="shared" si="10"/>
        <v>-</v>
      </c>
      <c r="U30" s="215">
        <v>0</v>
      </c>
      <c r="V30" s="216" t="str">
        <f t="shared" si="11"/>
        <v>-</v>
      </c>
    </row>
    <row r="31" spans="1:25" s="207" customFormat="1" ht="18.75" customHeight="1">
      <c r="A31" s="221" t="s">
        <v>54</v>
      </c>
      <c r="B31" s="222">
        <f t="shared" si="1"/>
        <v>2426</v>
      </c>
      <c r="C31" s="222">
        <f t="shared" si="12"/>
        <v>675</v>
      </c>
      <c r="D31" s="223">
        <f t="shared" si="2"/>
        <v>0.27823577906018138</v>
      </c>
      <c r="E31" s="222">
        <f t="shared" si="3"/>
        <v>1751</v>
      </c>
      <c r="F31" s="223">
        <f t="shared" si="4"/>
        <v>0.72176422093981862</v>
      </c>
      <c r="G31" s="222">
        <v>0</v>
      </c>
      <c r="H31" s="223" t="str">
        <f t="shared" si="5"/>
        <v>-</v>
      </c>
      <c r="I31" s="222">
        <v>1</v>
      </c>
      <c r="J31" s="223">
        <f t="shared" si="6"/>
        <v>1</v>
      </c>
      <c r="K31" s="222">
        <v>584</v>
      </c>
      <c r="L31" s="223">
        <f t="shared" si="7"/>
        <v>0.28023032629558542</v>
      </c>
      <c r="M31" s="222">
        <v>1500</v>
      </c>
      <c r="N31" s="223">
        <f t="shared" si="8"/>
        <v>0.71976967370441458</v>
      </c>
      <c r="O31" s="222">
        <v>91</v>
      </c>
      <c r="P31" s="223">
        <f t="shared" si="0"/>
        <v>0.26686217008797652</v>
      </c>
      <c r="Q31" s="222">
        <v>250</v>
      </c>
      <c r="R31" s="223">
        <f t="shared" si="9"/>
        <v>0.73313782991202348</v>
      </c>
      <c r="S31" s="222">
        <v>0</v>
      </c>
      <c r="T31" s="223" t="str">
        <f t="shared" si="10"/>
        <v>-</v>
      </c>
      <c r="U31" s="222">
        <v>0</v>
      </c>
      <c r="V31" s="223" t="str">
        <f t="shared" si="11"/>
        <v>-</v>
      </c>
    </row>
    <row r="32" spans="1:25" s="207" customFormat="1">
      <c r="A32" s="351" t="s">
        <v>328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225"/>
      <c r="W32" s="225"/>
      <c r="X32" s="225"/>
      <c r="Y32" s="225"/>
    </row>
  </sheetData>
  <mergeCells count="11">
    <mergeCell ref="A32:U32"/>
    <mergeCell ref="A4:V4"/>
    <mergeCell ref="A3:V3"/>
    <mergeCell ref="A2:V2"/>
    <mergeCell ref="A1:V1"/>
    <mergeCell ref="A5:A10"/>
    <mergeCell ref="B5:F9"/>
    <mergeCell ref="G5:J9"/>
    <mergeCell ref="K5:N9"/>
    <mergeCell ref="O5:R9"/>
    <mergeCell ref="S5:V9"/>
  </mergeCells>
  <phoneticPr fontId="33" type="noConversion"/>
  <pageMargins left="0.7" right="0.7" top="0.75" bottom="0.75" header="0.3" footer="0.3"/>
  <pageSetup paperSize="9" scale="62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17"/>
  <sheetViews>
    <sheetView zoomScale="80" zoomScaleNormal="80" workbookViewId="0">
      <selection activeCell="A18" sqref="A18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200"/>
  </cols>
  <sheetData>
    <row r="1" spans="1:25" ht="23.25" customHeight="1">
      <c r="A1" s="375" t="s">
        <v>634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196"/>
      <c r="V1" s="200"/>
      <c r="W1" s="200"/>
      <c r="X1" s="200"/>
      <c r="Y1" s="200"/>
    </row>
    <row r="2" spans="1:25" ht="23.25" customHeight="1">
      <c r="A2" s="375" t="s">
        <v>635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196"/>
      <c r="V2" s="200"/>
      <c r="W2" s="200"/>
      <c r="X2" s="200"/>
      <c r="Y2" s="200"/>
    </row>
    <row r="3" spans="1:25" ht="23.25" customHeight="1">
      <c r="A3" s="375" t="s">
        <v>713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196"/>
      <c r="V3" s="199"/>
      <c r="W3" s="199"/>
      <c r="X3" s="199"/>
      <c r="Y3" s="199"/>
    </row>
    <row r="4" spans="1:25">
      <c r="A4" s="380" t="s">
        <v>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198"/>
      <c r="V4" s="198"/>
      <c r="W4" s="198"/>
      <c r="X4" s="198"/>
      <c r="Y4" s="198"/>
    </row>
    <row r="5" spans="1:25" ht="42" customHeight="1">
      <c r="A5" s="381" t="s">
        <v>396</v>
      </c>
      <c r="B5" s="383" t="s">
        <v>80</v>
      </c>
      <c r="C5" s="384"/>
      <c r="D5" s="385"/>
      <c r="E5" s="383" t="s">
        <v>83</v>
      </c>
      <c r="F5" s="384"/>
      <c r="G5" s="384"/>
      <c r="H5" s="385"/>
      <c r="I5" s="383" t="s">
        <v>84</v>
      </c>
      <c r="J5" s="384"/>
      <c r="K5" s="384"/>
      <c r="L5" s="385"/>
      <c r="M5" s="383" t="s">
        <v>85</v>
      </c>
      <c r="N5" s="384"/>
      <c r="O5" s="384"/>
      <c r="P5" s="385"/>
      <c r="Q5" s="386" t="s">
        <v>86</v>
      </c>
      <c r="R5" s="386"/>
      <c r="S5" s="386"/>
      <c r="T5" s="386"/>
      <c r="U5" s="144"/>
      <c r="V5" s="200"/>
      <c r="W5" s="200"/>
      <c r="X5" s="200"/>
      <c r="Y5" s="200"/>
    </row>
    <row r="6" spans="1:25" ht="34.5" customHeight="1">
      <c r="A6" s="382"/>
      <c r="B6" s="197" t="s">
        <v>87</v>
      </c>
      <c r="C6" s="197" t="s">
        <v>2</v>
      </c>
      <c r="D6" s="197" t="s">
        <v>3</v>
      </c>
      <c r="E6" s="197" t="s">
        <v>2</v>
      </c>
      <c r="F6" s="197" t="s">
        <v>638</v>
      </c>
      <c r="G6" s="197" t="s">
        <v>3</v>
      </c>
      <c r="H6" s="197" t="s">
        <v>638</v>
      </c>
      <c r="I6" s="197" t="s">
        <v>2</v>
      </c>
      <c r="J6" s="197" t="s">
        <v>638</v>
      </c>
      <c r="K6" s="197" t="s">
        <v>3</v>
      </c>
      <c r="L6" s="197" t="s">
        <v>638</v>
      </c>
      <c r="M6" s="197" t="s">
        <v>2</v>
      </c>
      <c r="N6" s="197" t="s">
        <v>638</v>
      </c>
      <c r="O6" s="197" t="s">
        <v>3</v>
      </c>
      <c r="P6" s="197" t="s">
        <v>638</v>
      </c>
      <c r="Q6" s="99" t="s">
        <v>2</v>
      </c>
      <c r="R6" s="99" t="s">
        <v>638</v>
      </c>
      <c r="S6" s="99" t="s">
        <v>3</v>
      </c>
      <c r="T6" s="197" t="s">
        <v>638</v>
      </c>
      <c r="U6" s="145"/>
      <c r="V6" s="200"/>
      <c r="W6" s="200"/>
      <c r="X6" s="200"/>
      <c r="Y6" s="200"/>
    </row>
    <row r="7" spans="1:25" ht="25.5" customHeight="1">
      <c r="A7" s="139" t="s">
        <v>88</v>
      </c>
      <c r="B7" s="80" t="s">
        <v>677</v>
      </c>
      <c r="C7" s="80" t="s">
        <v>714</v>
      </c>
      <c r="D7" s="80" t="s">
        <v>715</v>
      </c>
      <c r="E7" s="80" t="s">
        <v>104</v>
      </c>
      <c r="F7" s="168">
        <f>E7/(E7+G7)*100</f>
        <v>46.616541353383454</v>
      </c>
      <c r="G7" s="80" t="s">
        <v>187</v>
      </c>
      <c r="H7" s="168">
        <f>G7/(E7+G7)*100</f>
        <v>53.383458646616546</v>
      </c>
      <c r="I7" s="80" t="s">
        <v>733</v>
      </c>
      <c r="J7" s="168">
        <f>I7/(I7+K7)*100</f>
        <v>30.822102425876015</v>
      </c>
      <c r="K7" s="80" t="s">
        <v>736</v>
      </c>
      <c r="L7" s="168">
        <f>K7/(I7+K7)*100</f>
        <v>69.177897574123989</v>
      </c>
      <c r="M7" s="80" t="s">
        <v>742</v>
      </c>
      <c r="N7" s="168">
        <f>M7/(M7+O7)*100</f>
        <v>25.164113785557984</v>
      </c>
      <c r="O7" s="80" t="s">
        <v>744</v>
      </c>
      <c r="P7" s="168">
        <f>O7/(M7+O7)*100</f>
        <v>74.835886214442013</v>
      </c>
      <c r="Q7" s="140" t="s">
        <v>27</v>
      </c>
      <c r="R7" s="140" t="s">
        <v>27</v>
      </c>
      <c r="S7" s="80" t="s">
        <v>92</v>
      </c>
      <c r="T7" s="173">
        <v>100</v>
      </c>
      <c r="U7" s="146"/>
      <c r="V7" s="200"/>
      <c r="W7" s="200"/>
      <c r="X7" s="200"/>
      <c r="Y7" s="200"/>
    </row>
    <row r="8" spans="1:25" ht="25.5" customHeight="1">
      <c r="A8" s="141" t="s">
        <v>100</v>
      </c>
      <c r="B8" s="80" t="s">
        <v>716</v>
      </c>
      <c r="C8" s="80" t="s">
        <v>717</v>
      </c>
      <c r="D8" s="80" t="s">
        <v>718</v>
      </c>
      <c r="E8" s="80" t="s">
        <v>694</v>
      </c>
      <c r="F8" s="168">
        <f t="shared" ref="F8:F16" si="0">E8/(E8+G8)*100</f>
        <v>47.619047619047613</v>
      </c>
      <c r="G8" s="80" t="s">
        <v>476</v>
      </c>
      <c r="H8" s="168">
        <f t="shared" ref="H8:H16" si="1">G8/(E8+G8)*100</f>
        <v>52.380952380952387</v>
      </c>
      <c r="I8" s="80" t="s">
        <v>734</v>
      </c>
      <c r="J8" s="168">
        <f t="shared" ref="J8:J16" si="2">I8/(I8+K8)*100</f>
        <v>31.334120425029514</v>
      </c>
      <c r="K8" s="80" t="s">
        <v>737</v>
      </c>
      <c r="L8" s="168">
        <f t="shared" ref="L8:L16" si="3">K8/(I8+K8)*100</f>
        <v>68.665879574970475</v>
      </c>
      <c r="M8" s="80" t="s">
        <v>743</v>
      </c>
      <c r="N8" s="168">
        <f t="shared" ref="N8:N16" si="4">M8/(M8+O8)*100</f>
        <v>20.162381596752368</v>
      </c>
      <c r="O8" s="80" t="s">
        <v>745</v>
      </c>
      <c r="P8" s="168">
        <f t="shared" ref="P8:P16" si="5">O8/(M8+O8)*100</f>
        <v>79.837618403247632</v>
      </c>
      <c r="Q8" s="140" t="s">
        <v>27</v>
      </c>
      <c r="R8" s="140" t="s">
        <v>27</v>
      </c>
      <c r="S8" s="80" t="s">
        <v>92</v>
      </c>
      <c r="T8" s="172">
        <v>100</v>
      </c>
      <c r="U8" s="146"/>
      <c r="V8" s="200"/>
      <c r="W8" s="200"/>
      <c r="X8" s="200"/>
      <c r="Y8" s="200"/>
    </row>
    <row r="9" spans="1:25" ht="25.5" customHeight="1">
      <c r="A9" s="93" t="s">
        <v>4</v>
      </c>
      <c r="B9" s="80" t="s">
        <v>719</v>
      </c>
      <c r="C9" s="80" t="s">
        <v>720</v>
      </c>
      <c r="D9" s="80" t="s">
        <v>721</v>
      </c>
      <c r="E9" s="80" t="s">
        <v>364</v>
      </c>
      <c r="F9" s="168">
        <f t="shared" si="0"/>
        <v>45.81005586592179</v>
      </c>
      <c r="G9" s="80" t="s">
        <v>491</v>
      </c>
      <c r="H9" s="168">
        <f t="shared" si="1"/>
        <v>54.189944134078218</v>
      </c>
      <c r="I9" s="80" t="s">
        <v>699</v>
      </c>
      <c r="J9" s="168">
        <f t="shared" si="2"/>
        <v>25.805506736965437</v>
      </c>
      <c r="K9" s="80" t="s">
        <v>738</v>
      </c>
      <c r="L9" s="168">
        <f t="shared" si="3"/>
        <v>74.194493263034573</v>
      </c>
      <c r="M9" s="80" t="s">
        <v>159</v>
      </c>
      <c r="N9" s="168">
        <f t="shared" si="4"/>
        <v>19.631901840490798</v>
      </c>
      <c r="O9" s="80" t="s">
        <v>746</v>
      </c>
      <c r="P9" s="168">
        <f t="shared" si="5"/>
        <v>80.368098159509202</v>
      </c>
      <c r="Q9" s="140" t="s">
        <v>27</v>
      </c>
      <c r="R9" s="140" t="s">
        <v>27</v>
      </c>
      <c r="S9" s="80" t="s">
        <v>92</v>
      </c>
      <c r="T9" s="172">
        <v>100</v>
      </c>
      <c r="U9" s="146"/>
      <c r="V9" s="200"/>
      <c r="W9" s="200"/>
      <c r="X9" s="200"/>
      <c r="Y9" s="200"/>
    </row>
    <row r="10" spans="1:25" ht="25.5" customHeight="1">
      <c r="A10" s="93" t="s">
        <v>5</v>
      </c>
      <c r="B10" s="80" t="s">
        <v>93</v>
      </c>
      <c r="C10" s="80" t="s">
        <v>286</v>
      </c>
      <c r="D10" s="80" t="s">
        <v>687</v>
      </c>
      <c r="E10" s="80" t="s">
        <v>145</v>
      </c>
      <c r="F10" s="168">
        <f t="shared" si="0"/>
        <v>75</v>
      </c>
      <c r="G10" s="80" t="s">
        <v>92</v>
      </c>
      <c r="H10" s="168">
        <f t="shared" si="1"/>
        <v>25</v>
      </c>
      <c r="I10" s="80" t="s">
        <v>139</v>
      </c>
      <c r="J10" s="168">
        <f t="shared" si="2"/>
        <v>34.090909090909086</v>
      </c>
      <c r="K10" s="80" t="s">
        <v>418</v>
      </c>
      <c r="L10" s="168">
        <f t="shared" si="3"/>
        <v>65.909090909090907</v>
      </c>
      <c r="M10" s="80" t="s">
        <v>304</v>
      </c>
      <c r="N10" s="168">
        <f t="shared" si="4"/>
        <v>34.615384615384613</v>
      </c>
      <c r="O10" s="80" t="s">
        <v>220</v>
      </c>
      <c r="P10" s="168">
        <f t="shared" si="5"/>
        <v>65.384615384615387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47"/>
      <c r="V10" s="200"/>
      <c r="W10" s="200"/>
      <c r="X10" s="200"/>
      <c r="Y10" s="200"/>
    </row>
    <row r="11" spans="1:25" ht="25.5" customHeight="1">
      <c r="A11" s="93" t="s">
        <v>6</v>
      </c>
      <c r="B11" s="80" t="s">
        <v>722</v>
      </c>
      <c r="C11" s="80" t="s">
        <v>723</v>
      </c>
      <c r="D11" s="80" t="s">
        <v>724</v>
      </c>
      <c r="E11" s="80" t="s">
        <v>167</v>
      </c>
      <c r="F11" s="168">
        <f t="shared" si="0"/>
        <v>83.333333333333343</v>
      </c>
      <c r="G11" s="80" t="s">
        <v>92</v>
      </c>
      <c r="H11" s="168">
        <f t="shared" si="1"/>
        <v>16.666666666666664</v>
      </c>
      <c r="I11" s="80" t="s">
        <v>735</v>
      </c>
      <c r="J11" s="168">
        <f t="shared" si="2"/>
        <v>59.844961240310077</v>
      </c>
      <c r="K11" s="80" t="s">
        <v>622</v>
      </c>
      <c r="L11" s="168">
        <f t="shared" si="3"/>
        <v>40.155038759689923</v>
      </c>
      <c r="M11" s="80" t="s">
        <v>149</v>
      </c>
      <c r="N11" s="168">
        <f t="shared" si="4"/>
        <v>19.672131147540984</v>
      </c>
      <c r="O11" s="80" t="s">
        <v>306</v>
      </c>
      <c r="P11" s="168">
        <f t="shared" si="5"/>
        <v>80.327868852459019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7"/>
      <c r="V11" s="200"/>
      <c r="W11" s="200"/>
      <c r="X11" s="200"/>
      <c r="Y11" s="200"/>
    </row>
    <row r="12" spans="1:25" ht="25.5" customHeight="1">
      <c r="A12" s="139" t="s">
        <v>135</v>
      </c>
      <c r="B12" s="80" t="s">
        <v>725</v>
      </c>
      <c r="C12" s="80" t="s">
        <v>670</v>
      </c>
      <c r="D12" s="80" t="s">
        <v>726</v>
      </c>
      <c r="E12" s="80" t="s">
        <v>220</v>
      </c>
      <c r="F12" s="168">
        <f t="shared" si="0"/>
        <v>58.620689655172406</v>
      </c>
      <c r="G12" s="80" t="s">
        <v>149</v>
      </c>
      <c r="H12" s="168">
        <f t="shared" si="1"/>
        <v>41.379310344827587</v>
      </c>
      <c r="I12" s="80" t="s">
        <v>305</v>
      </c>
      <c r="J12" s="168">
        <f t="shared" si="2"/>
        <v>43.177892918825563</v>
      </c>
      <c r="K12" s="80" t="s">
        <v>739</v>
      </c>
      <c r="L12" s="168">
        <f t="shared" si="3"/>
        <v>56.822107081174437</v>
      </c>
      <c r="M12" s="80" t="s">
        <v>163</v>
      </c>
      <c r="N12" s="168">
        <f t="shared" si="4"/>
        <v>37.00787401574803</v>
      </c>
      <c r="O12" s="80" t="s">
        <v>300</v>
      </c>
      <c r="P12" s="168">
        <f t="shared" si="5"/>
        <v>62.99212598425197</v>
      </c>
      <c r="Q12" s="140" t="s">
        <v>27</v>
      </c>
      <c r="R12" s="140" t="s">
        <v>27</v>
      </c>
      <c r="S12" s="140" t="s">
        <v>27</v>
      </c>
      <c r="T12" s="172" t="s">
        <v>732</v>
      </c>
      <c r="U12" s="146"/>
      <c r="V12" s="200"/>
      <c r="W12" s="200"/>
      <c r="X12" s="200"/>
      <c r="Y12" s="200"/>
    </row>
    <row r="13" spans="1:25" ht="25.5" customHeight="1">
      <c r="A13" s="93" t="s">
        <v>7</v>
      </c>
      <c r="B13" s="80" t="s">
        <v>727</v>
      </c>
      <c r="C13" s="80" t="s">
        <v>728</v>
      </c>
      <c r="D13" s="80" t="s">
        <v>729</v>
      </c>
      <c r="E13" s="80" t="s">
        <v>192</v>
      </c>
      <c r="F13" s="168">
        <f t="shared" si="0"/>
        <v>54.54545454545454</v>
      </c>
      <c r="G13" s="80" t="s">
        <v>167</v>
      </c>
      <c r="H13" s="168">
        <f t="shared" si="1"/>
        <v>45.454545454545453</v>
      </c>
      <c r="I13" s="80" t="s">
        <v>120</v>
      </c>
      <c r="J13" s="168">
        <f t="shared" si="2"/>
        <v>45.823389021479713</v>
      </c>
      <c r="K13" s="80" t="s">
        <v>740</v>
      </c>
      <c r="L13" s="168">
        <f t="shared" si="3"/>
        <v>54.176610978520287</v>
      </c>
      <c r="M13" s="80" t="s">
        <v>377</v>
      </c>
      <c r="N13" s="168">
        <f t="shared" si="4"/>
        <v>32.142857142857146</v>
      </c>
      <c r="O13" s="80" t="s">
        <v>144</v>
      </c>
      <c r="P13" s="168">
        <f t="shared" si="5"/>
        <v>67.857142857142861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47"/>
      <c r="V13" s="200"/>
      <c r="W13" s="200"/>
      <c r="X13" s="200"/>
      <c r="Y13" s="200"/>
    </row>
    <row r="14" spans="1:25" ht="25.5" customHeight="1">
      <c r="A14" s="93" t="s">
        <v>8</v>
      </c>
      <c r="B14" s="80" t="s">
        <v>730</v>
      </c>
      <c r="C14" s="80" t="s">
        <v>213</v>
      </c>
      <c r="D14" s="80" t="s">
        <v>288</v>
      </c>
      <c r="E14" s="80" t="s">
        <v>297</v>
      </c>
      <c r="F14" s="168">
        <f t="shared" si="0"/>
        <v>68.75</v>
      </c>
      <c r="G14" s="80" t="s">
        <v>167</v>
      </c>
      <c r="H14" s="168">
        <f t="shared" si="1"/>
        <v>31.25</v>
      </c>
      <c r="I14" s="80" t="s">
        <v>152</v>
      </c>
      <c r="J14" s="168">
        <f t="shared" si="2"/>
        <v>43.333333333333336</v>
      </c>
      <c r="K14" s="80" t="s">
        <v>164</v>
      </c>
      <c r="L14" s="168">
        <f t="shared" si="3"/>
        <v>56.666666666666664</v>
      </c>
      <c r="M14" s="80" t="s">
        <v>165</v>
      </c>
      <c r="N14" s="168">
        <f t="shared" si="4"/>
        <v>48.717948717948715</v>
      </c>
      <c r="O14" s="80" t="s">
        <v>711</v>
      </c>
      <c r="P14" s="168">
        <f t="shared" si="5"/>
        <v>51.282051282051277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47"/>
      <c r="V14" s="200"/>
      <c r="W14" s="200"/>
      <c r="X14" s="200"/>
      <c r="Y14" s="200"/>
    </row>
    <row r="15" spans="1:25" ht="25.5" customHeight="1">
      <c r="A15" s="93" t="s">
        <v>9</v>
      </c>
      <c r="B15" s="80" t="s">
        <v>206</v>
      </c>
      <c r="C15" s="80" t="s">
        <v>318</v>
      </c>
      <c r="D15" s="80" t="s">
        <v>371</v>
      </c>
      <c r="E15" s="140" t="s">
        <v>27</v>
      </c>
      <c r="F15" s="168" t="s">
        <v>732</v>
      </c>
      <c r="G15" s="80" t="s">
        <v>110</v>
      </c>
      <c r="H15" s="168">
        <v>100</v>
      </c>
      <c r="I15" s="80" t="s">
        <v>598</v>
      </c>
      <c r="J15" s="168">
        <f t="shared" si="2"/>
        <v>27.142857142857142</v>
      </c>
      <c r="K15" s="80" t="s">
        <v>164</v>
      </c>
      <c r="L15" s="168">
        <f t="shared" si="3"/>
        <v>72.857142857142847</v>
      </c>
      <c r="M15" s="80" t="s">
        <v>110</v>
      </c>
      <c r="N15" s="168">
        <f t="shared" si="4"/>
        <v>25</v>
      </c>
      <c r="O15" s="80" t="s">
        <v>192</v>
      </c>
      <c r="P15" s="168">
        <f t="shared" si="5"/>
        <v>75</v>
      </c>
      <c r="Q15" s="140" t="s">
        <v>27</v>
      </c>
      <c r="R15" s="140" t="s">
        <v>27</v>
      </c>
      <c r="S15" s="140" t="s">
        <v>27</v>
      </c>
      <c r="T15" s="172" t="s">
        <v>732</v>
      </c>
      <c r="U15" s="146"/>
      <c r="V15" s="200"/>
      <c r="W15" s="200"/>
      <c r="X15" s="200"/>
      <c r="Y15" s="200"/>
    </row>
    <row r="16" spans="1:25" ht="25.5" customHeight="1">
      <c r="A16" s="142" t="s">
        <v>168</v>
      </c>
      <c r="B16" s="86" t="s">
        <v>731</v>
      </c>
      <c r="C16" s="86" t="s">
        <v>658</v>
      </c>
      <c r="D16" s="86" t="s">
        <v>117</v>
      </c>
      <c r="E16" s="86" t="s">
        <v>220</v>
      </c>
      <c r="F16" s="168">
        <f t="shared" si="0"/>
        <v>35.416666666666671</v>
      </c>
      <c r="G16" s="86" t="s">
        <v>126</v>
      </c>
      <c r="H16" s="168">
        <f t="shared" si="1"/>
        <v>64.583333333333343</v>
      </c>
      <c r="I16" s="86" t="s">
        <v>649</v>
      </c>
      <c r="J16" s="168">
        <f t="shared" si="2"/>
        <v>27.244819646968534</v>
      </c>
      <c r="K16" s="86" t="s">
        <v>741</v>
      </c>
      <c r="L16" s="168">
        <f t="shared" si="3"/>
        <v>72.755180353031463</v>
      </c>
      <c r="M16" s="86" t="s">
        <v>356</v>
      </c>
      <c r="N16" s="168">
        <f t="shared" si="4"/>
        <v>26.984126984126984</v>
      </c>
      <c r="O16" s="86" t="s">
        <v>747</v>
      </c>
      <c r="P16" s="168">
        <f t="shared" si="5"/>
        <v>73.015873015873012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47"/>
      <c r="V16" s="200"/>
      <c r="W16" s="200"/>
      <c r="X16" s="200"/>
      <c r="Y16" s="200"/>
    </row>
    <row r="17" spans="1:25">
      <c r="A17" s="378" t="s">
        <v>328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137"/>
      <c r="U17" s="137"/>
      <c r="V17" s="102"/>
      <c r="W17" s="102"/>
      <c r="X17" s="102"/>
      <c r="Y17" s="102"/>
    </row>
  </sheetData>
  <mergeCells count="11">
    <mergeCell ref="A17:S17"/>
    <mergeCell ref="A1:T1"/>
    <mergeCell ref="A2:T2"/>
    <mergeCell ref="A3:T3"/>
    <mergeCell ref="A4:T4"/>
    <mergeCell ref="A5:A6"/>
    <mergeCell ref="B5:D5"/>
    <mergeCell ref="E5:H5"/>
    <mergeCell ref="I5:L5"/>
    <mergeCell ref="M5:P5"/>
    <mergeCell ref="Q5:T5"/>
  </mergeCells>
  <phoneticPr fontId="32" type="noConversion"/>
  <pageMargins left="0.7" right="0.7" top="0.75" bottom="0.75" header="0.3" footer="0.3"/>
  <pageSetup paperSize="9" scale="68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Y17"/>
  <sheetViews>
    <sheetView zoomScale="80" zoomScaleNormal="80" workbookViewId="0">
      <selection activeCell="A19" sqref="A19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195"/>
  </cols>
  <sheetData>
    <row r="1" spans="1:25" ht="23.25" customHeight="1">
      <c r="A1" s="375" t="s">
        <v>634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192"/>
      <c r="V1" s="195"/>
      <c r="W1" s="195"/>
      <c r="X1" s="195"/>
      <c r="Y1" s="195"/>
    </row>
    <row r="2" spans="1:25" ht="23.25" customHeight="1">
      <c r="A2" s="375" t="s">
        <v>635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192"/>
      <c r="V2" s="195"/>
      <c r="W2" s="195"/>
      <c r="X2" s="195"/>
      <c r="Y2" s="195"/>
    </row>
    <row r="3" spans="1:25" ht="23.25" customHeight="1">
      <c r="A3" s="375" t="s">
        <v>676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192"/>
      <c r="V3" s="194"/>
      <c r="W3" s="194"/>
      <c r="X3" s="194"/>
      <c r="Y3" s="194"/>
    </row>
    <row r="4" spans="1:25">
      <c r="A4" s="380" t="s">
        <v>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193"/>
      <c r="V4" s="193"/>
      <c r="W4" s="193"/>
      <c r="X4" s="193"/>
      <c r="Y4" s="193"/>
    </row>
    <row r="5" spans="1:25" ht="42" customHeight="1">
      <c r="A5" s="381" t="s">
        <v>396</v>
      </c>
      <c r="B5" s="383" t="s">
        <v>80</v>
      </c>
      <c r="C5" s="384"/>
      <c r="D5" s="385"/>
      <c r="E5" s="383" t="s">
        <v>83</v>
      </c>
      <c r="F5" s="384"/>
      <c r="G5" s="384"/>
      <c r="H5" s="385"/>
      <c r="I5" s="383" t="s">
        <v>84</v>
      </c>
      <c r="J5" s="384"/>
      <c r="K5" s="384"/>
      <c r="L5" s="385"/>
      <c r="M5" s="383" t="s">
        <v>85</v>
      </c>
      <c r="N5" s="384"/>
      <c r="O5" s="384"/>
      <c r="P5" s="385"/>
      <c r="Q5" s="386" t="s">
        <v>86</v>
      </c>
      <c r="R5" s="386"/>
      <c r="S5" s="386"/>
      <c r="T5" s="386"/>
      <c r="U5" s="144"/>
      <c r="V5" s="195"/>
      <c r="W5" s="195"/>
      <c r="X5" s="195"/>
      <c r="Y5" s="195"/>
    </row>
    <row r="6" spans="1:25" ht="34.5" customHeight="1">
      <c r="A6" s="382"/>
      <c r="B6" s="191" t="s">
        <v>87</v>
      </c>
      <c r="C6" s="191" t="s">
        <v>2</v>
      </c>
      <c r="D6" s="191" t="s">
        <v>3</v>
      </c>
      <c r="E6" s="191" t="s">
        <v>2</v>
      </c>
      <c r="F6" s="191" t="s">
        <v>638</v>
      </c>
      <c r="G6" s="191" t="s">
        <v>3</v>
      </c>
      <c r="H6" s="191" t="s">
        <v>638</v>
      </c>
      <c r="I6" s="191" t="s">
        <v>2</v>
      </c>
      <c r="J6" s="191" t="s">
        <v>638</v>
      </c>
      <c r="K6" s="191" t="s">
        <v>3</v>
      </c>
      <c r="L6" s="191" t="s">
        <v>638</v>
      </c>
      <c r="M6" s="191" t="s">
        <v>2</v>
      </c>
      <c r="N6" s="191" t="s">
        <v>638</v>
      </c>
      <c r="O6" s="191" t="s">
        <v>3</v>
      </c>
      <c r="P6" s="191" t="s">
        <v>638</v>
      </c>
      <c r="Q6" s="99" t="s">
        <v>2</v>
      </c>
      <c r="R6" s="99" t="s">
        <v>638</v>
      </c>
      <c r="S6" s="99" t="s">
        <v>3</v>
      </c>
      <c r="T6" s="191" t="s">
        <v>638</v>
      </c>
      <c r="U6" s="145"/>
      <c r="V6" s="195"/>
      <c r="W6" s="195"/>
      <c r="X6" s="195"/>
      <c r="Y6" s="195"/>
    </row>
    <row r="7" spans="1:25" ht="25.5" customHeight="1">
      <c r="A7" s="139" t="s">
        <v>88</v>
      </c>
      <c r="B7" s="80" t="s">
        <v>677</v>
      </c>
      <c r="C7" s="80" t="s">
        <v>678</v>
      </c>
      <c r="D7" s="80" t="s">
        <v>679</v>
      </c>
      <c r="E7" s="80" t="s">
        <v>266</v>
      </c>
      <c r="F7" s="168">
        <f>E7/(E7+G7)*100</f>
        <v>47.727272727272727</v>
      </c>
      <c r="G7" s="80" t="s">
        <v>382</v>
      </c>
      <c r="H7" s="168">
        <f>G7/(E7+G7)*100</f>
        <v>52.272727272727273</v>
      </c>
      <c r="I7" s="80" t="s">
        <v>697</v>
      </c>
      <c r="J7" s="168">
        <f>I7/(I7+K7)*100</f>
        <v>30.908599242833962</v>
      </c>
      <c r="K7" s="80" t="s">
        <v>702</v>
      </c>
      <c r="L7" s="168">
        <f>K7/(I7+K7)*100</f>
        <v>69.091400757166028</v>
      </c>
      <c r="M7" s="80" t="s">
        <v>707</v>
      </c>
      <c r="N7" s="168">
        <f>M7/(M7+O7)*100</f>
        <v>25.161290322580644</v>
      </c>
      <c r="O7" s="80" t="s">
        <v>708</v>
      </c>
      <c r="P7" s="168">
        <f>O7/(M7+O7)*100</f>
        <v>74.838709677419359</v>
      </c>
      <c r="Q7" s="140" t="s">
        <v>27</v>
      </c>
      <c r="R7" s="140" t="s">
        <v>27</v>
      </c>
      <c r="S7" s="80" t="s">
        <v>145</v>
      </c>
      <c r="T7" s="173">
        <v>100</v>
      </c>
      <c r="U7" s="146"/>
      <c r="V7" s="195"/>
      <c r="W7" s="195"/>
      <c r="X7" s="195"/>
      <c r="Y7" s="195"/>
    </row>
    <row r="8" spans="1:25" ht="25.5" customHeight="1">
      <c r="A8" s="141" t="s">
        <v>100</v>
      </c>
      <c r="B8" s="80" t="s">
        <v>680</v>
      </c>
      <c r="C8" s="80" t="s">
        <v>681</v>
      </c>
      <c r="D8" s="80" t="s">
        <v>682</v>
      </c>
      <c r="E8" s="80" t="s">
        <v>659</v>
      </c>
      <c r="F8" s="168">
        <f t="shared" ref="F8:F16" si="0">E8/(E8+G8)*100</f>
        <v>48.924731182795696</v>
      </c>
      <c r="G8" s="80" t="s">
        <v>241</v>
      </c>
      <c r="H8" s="168">
        <f t="shared" ref="H8:H16" si="1">G8/(E8+G8)*100</f>
        <v>51.075268817204304</v>
      </c>
      <c r="I8" s="80" t="s">
        <v>698</v>
      </c>
      <c r="J8" s="168">
        <f t="shared" ref="J8:J16" si="2">I8/(I8+K8)*100</f>
        <v>31.304759649538244</v>
      </c>
      <c r="K8" s="80" t="s">
        <v>703</v>
      </c>
      <c r="L8" s="168">
        <f t="shared" ref="L8:L16" si="3">K8/(I8+K8)*100</f>
        <v>68.695240350461759</v>
      </c>
      <c r="M8" s="80" t="s">
        <v>671</v>
      </c>
      <c r="N8" s="168">
        <f t="shared" ref="N8:N16" si="4">M8/(M8+O8)*100</f>
        <v>20.286085825747723</v>
      </c>
      <c r="O8" s="80" t="s">
        <v>709</v>
      </c>
      <c r="P8" s="168">
        <f t="shared" ref="P8:P16" si="5">O8/(M8+O8)*100</f>
        <v>79.713914174252281</v>
      </c>
      <c r="Q8" s="140" t="s">
        <v>27</v>
      </c>
      <c r="R8" s="140" t="s">
        <v>27</v>
      </c>
      <c r="S8" s="80" t="s">
        <v>92</v>
      </c>
      <c r="T8" s="172">
        <v>100</v>
      </c>
      <c r="U8" s="146"/>
      <c r="V8" s="195"/>
      <c r="W8" s="195"/>
      <c r="X8" s="195"/>
      <c r="Y8" s="195"/>
    </row>
    <row r="9" spans="1:25" ht="25.5" customHeight="1">
      <c r="A9" s="93" t="s">
        <v>4</v>
      </c>
      <c r="B9" s="80" t="s">
        <v>683</v>
      </c>
      <c r="C9" s="80" t="s">
        <v>684</v>
      </c>
      <c r="D9" s="80" t="s">
        <v>685</v>
      </c>
      <c r="E9" s="80" t="s">
        <v>364</v>
      </c>
      <c r="F9" s="168">
        <f t="shared" si="0"/>
        <v>46.590909090909086</v>
      </c>
      <c r="G9" s="80" t="s">
        <v>163</v>
      </c>
      <c r="H9" s="168">
        <f t="shared" si="1"/>
        <v>53.409090909090907</v>
      </c>
      <c r="I9" s="80" t="s">
        <v>699</v>
      </c>
      <c r="J9" s="168">
        <f t="shared" si="2"/>
        <v>25.828202873057755</v>
      </c>
      <c r="K9" s="80" t="s">
        <v>704</v>
      </c>
      <c r="L9" s="168">
        <f t="shared" si="3"/>
        <v>74.171797126942238</v>
      </c>
      <c r="M9" s="80" t="s">
        <v>348</v>
      </c>
      <c r="N9" s="168">
        <f t="shared" si="4"/>
        <v>19.852941176470587</v>
      </c>
      <c r="O9" s="80" t="s">
        <v>138</v>
      </c>
      <c r="P9" s="168">
        <f t="shared" si="5"/>
        <v>80.14705882352942</v>
      </c>
      <c r="Q9" s="140" t="s">
        <v>27</v>
      </c>
      <c r="R9" s="140" t="s">
        <v>27</v>
      </c>
      <c r="S9" s="80" t="s">
        <v>92</v>
      </c>
      <c r="T9" s="172">
        <v>100</v>
      </c>
      <c r="U9" s="146"/>
      <c r="V9" s="195"/>
      <c r="W9" s="195"/>
      <c r="X9" s="195"/>
      <c r="Y9" s="195"/>
    </row>
    <row r="10" spans="1:25" ht="25.5" customHeight="1">
      <c r="A10" s="93" t="s">
        <v>5</v>
      </c>
      <c r="B10" s="80" t="s">
        <v>686</v>
      </c>
      <c r="C10" s="80" t="s">
        <v>234</v>
      </c>
      <c r="D10" s="80" t="s">
        <v>687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629</v>
      </c>
      <c r="J10" s="168">
        <f t="shared" si="2"/>
        <v>32.558139534883722</v>
      </c>
      <c r="K10" s="80" t="s">
        <v>418</v>
      </c>
      <c r="L10" s="168">
        <f t="shared" si="3"/>
        <v>67.441860465116278</v>
      </c>
      <c r="M10" s="80" t="s">
        <v>304</v>
      </c>
      <c r="N10" s="168">
        <f t="shared" si="4"/>
        <v>33.333333333333329</v>
      </c>
      <c r="O10" s="80" t="s">
        <v>161</v>
      </c>
      <c r="P10" s="168">
        <f t="shared" si="5"/>
        <v>66.666666666666657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47"/>
      <c r="V10" s="195"/>
      <c r="W10" s="195"/>
      <c r="X10" s="195"/>
      <c r="Y10" s="195"/>
    </row>
    <row r="11" spans="1:25" ht="25.5" customHeight="1">
      <c r="A11" s="93" t="s">
        <v>6</v>
      </c>
      <c r="B11" s="80" t="s">
        <v>527</v>
      </c>
      <c r="C11" s="80" t="s">
        <v>154</v>
      </c>
      <c r="D11" s="80" t="s">
        <v>385</v>
      </c>
      <c r="E11" s="80" t="s">
        <v>167</v>
      </c>
      <c r="F11" s="168">
        <f t="shared" si="0"/>
        <v>83.333333333333343</v>
      </c>
      <c r="G11" s="80" t="s">
        <v>92</v>
      </c>
      <c r="H11" s="168">
        <f t="shared" si="1"/>
        <v>16.666666666666664</v>
      </c>
      <c r="I11" s="80" t="s">
        <v>700</v>
      </c>
      <c r="J11" s="168">
        <f t="shared" si="2"/>
        <v>60.15625</v>
      </c>
      <c r="K11" s="80" t="s">
        <v>655</v>
      </c>
      <c r="L11" s="168">
        <f t="shared" si="3"/>
        <v>39.84375</v>
      </c>
      <c r="M11" s="80" t="s">
        <v>149</v>
      </c>
      <c r="N11" s="168">
        <f t="shared" si="4"/>
        <v>19.35483870967742</v>
      </c>
      <c r="O11" s="80" t="s">
        <v>313</v>
      </c>
      <c r="P11" s="168">
        <f t="shared" si="5"/>
        <v>80.645161290322577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7"/>
      <c r="V11" s="195"/>
      <c r="W11" s="195"/>
      <c r="X11" s="195"/>
      <c r="Y11" s="195"/>
    </row>
    <row r="12" spans="1:25" ht="25.5" customHeight="1">
      <c r="A12" s="139" t="s">
        <v>135</v>
      </c>
      <c r="B12" s="80" t="s">
        <v>688</v>
      </c>
      <c r="C12" s="80" t="s">
        <v>689</v>
      </c>
      <c r="D12" s="80" t="s">
        <v>690</v>
      </c>
      <c r="E12" s="80" t="s">
        <v>598</v>
      </c>
      <c r="F12" s="168">
        <f t="shared" si="0"/>
        <v>63.333333333333329</v>
      </c>
      <c r="G12" s="80" t="s">
        <v>297</v>
      </c>
      <c r="H12" s="168">
        <f t="shared" si="1"/>
        <v>36.666666666666664</v>
      </c>
      <c r="I12" s="80" t="s">
        <v>588</v>
      </c>
      <c r="J12" s="168">
        <f t="shared" si="2"/>
        <v>43.500866551126514</v>
      </c>
      <c r="K12" s="80" t="s">
        <v>475</v>
      </c>
      <c r="L12" s="168">
        <f t="shared" si="3"/>
        <v>56.499133448873486</v>
      </c>
      <c r="M12" s="80" t="s">
        <v>694</v>
      </c>
      <c r="N12" s="168">
        <f t="shared" si="4"/>
        <v>37.974683544303801</v>
      </c>
      <c r="O12" s="80" t="s">
        <v>710</v>
      </c>
      <c r="P12" s="168">
        <f t="shared" si="5"/>
        <v>62.025316455696199</v>
      </c>
      <c r="Q12" s="140" t="s">
        <v>27</v>
      </c>
      <c r="R12" s="140" t="s">
        <v>27</v>
      </c>
      <c r="S12" s="80" t="s">
        <v>110</v>
      </c>
      <c r="T12" s="172">
        <v>100</v>
      </c>
      <c r="U12" s="146"/>
      <c r="V12" s="195"/>
      <c r="W12" s="195"/>
      <c r="X12" s="195"/>
      <c r="Y12" s="195"/>
    </row>
    <row r="13" spans="1:25" ht="25.5" customHeight="1">
      <c r="A13" s="93" t="s">
        <v>7</v>
      </c>
      <c r="B13" s="80" t="s">
        <v>691</v>
      </c>
      <c r="C13" s="80" t="s">
        <v>588</v>
      </c>
      <c r="D13" s="80" t="s">
        <v>692</v>
      </c>
      <c r="E13" s="80" t="s">
        <v>99</v>
      </c>
      <c r="F13" s="168">
        <f t="shared" si="0"/>
        <v>58.333333333333336</v>
      </c>
      <c r="G13" s="80" t="s">
        <v>167</v>
      </c>
      <c r="H13" s="168">
        <f t="shared" si="1"/>
        <v>41.666666666666671</v>
      </c>
      <c r="I13" s="80" t="s">
        <v>120</v>
      </c>
      <c r="J13" s="168">
        <f t="shared" si="2"/>
        <v>46.043165467625904</v>
      </c>
      <c r="K13" s="80" t="s">
        <v>705</v>
      </c>
      <c r="L13" s="168">
        <f t="shared" si="3"/>
        <v>53.956834532374096</v>
      </c>
      <c r="M13" s="80" t="s">
        <v>484</v>
      </c>
      <c r="N13" s="168">
        <f t="shared" si="4"/>
        <v>33.333333333333329</v>
      </c>
      <c r="O13" s="80" t="s">
        <v>372</v>
      </c>
      <c r="P13" s="168">
        <f t="shared" si="5"/>
        <v>66.666666666666657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47"/>
      <c r="V13" s="195"/>
      <c r="W13" s="195"/>
      <c r="X13" s="195"/>
      <c r="Y13" s="195"/>
    </row>
    <row r="14" spans="1:25" ht="25.5" customHeight="1">
      <c r="A14" s="93" t="s">
        <v>8</v>
      </c>
      <c r="B14" s="80" t="s">
        <v>693</v>
      </c>
      <c r="C14" s="80" t="s">
        <v>694</v>
      </c>
      <c r="D14" s="80" t="s">
        <v>480</v>
      </c>
      <c r="E14" s="80" t="s">
        <v>297</v>
      </c>
      <c r="F14" s="168">
        <f t="shared" si="0"/>
        <v>68.75</v>
      </c>
      <c r="G14" s="80" t="s">
        <v>167</v>
      </c>
      <c r="H14" s="168">
        <f t="shared" si="1"/>
        <v>31.25</v>
      </c>
      <c r="I14" s="80" t="s">
        <v>166</v>
      </c>
      <c r="J14" s="168">
        <f t="shared" si="2"/>
        <v>43.61702127659575</v>
      </c>
      <c r="K14" s="80" t="s">
        <v>221</v>
      </c>
      <c r="L14" s="168">
        <f t="shared" si="3"/>
        <v>56.38297872340425</v>
      </c>
      <c r="M14" s="80" t="s">
        <v>165</v>
      </c>
      <c r="N14" s="168">
        <f t="shared" si="4"/>
        <v>48.717948717948715</v>
      </c>
      <c r="O14" s="80" t="s">
        <v>711</v>
      </c>
      <c r="P14" s="168">
        <f t="shared" si="5"/>
        <v>51.282051282051277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47"/>
      <c r="V14" s="195"/>
      <c r="W14" s="195"/>
      <c r="X14" s="195"/>
      <c r="Y14" s="195"/>
    </row>
    <row r="15" spans="1:25" ht="25.5" customHeight="1">
      <c r="A15" s="93" t="s">
        <v>9</v>
      </c>
      <c r="B15" s="80" t="s">
        <v>105</v>
      </c>
      <c r="C15" s="80" t="s">
        <v>598</v>
      </c>
      <c r="D15" s="80" t="s">
        <v>377</v>
      </c>
      <c r="E15" s="80" t="s">
        <v>92</v>
      </c>
      <c r="F15" s="168">
        <f t="shared" si="0"/>
        <v>50</v>
      </c>
      <c r="G15" s="80" t="s">
        <v>92</v>
      </c>
      <c r="H15" s="168">
        <f t="shared" si="1"/>
        <v>50</v>
      </c>
      <c r="I15" s="80" t="s">
        <v>161</v>
      </c>
      <c r="J15" s="168">
        <f t="shared" si="2"/>
        <v>27.27272727272727</v>
      </c>
      <c r="K15" s="80" t="s">
        <v>388</v>
      </c>
      <c r="L15" s="168">
        <f t="shared" si="3"/>
        <v>72.727272727272734</v>
      </c>
      <c r="M15" s="80" t="s">
        <v>27</v>
      </c>
      <c r="N15" s="168" t="s">
        <v>712</v>
      </c>
      <c r="O15" s="80" t="s">
        <v>145</v>
      </c>
      <c r="P15" s="168">
        <v>100</v>
      </c>
      <c r="Q15" s="140" t="s">
        <v>27</v>
      </c>
      <c r="R15" s="140" t="s">
        <v>27</v>
      </c>
      <c r="S15" s="80" t="s">
        <v>110</v>
      </c>
      <c r="T15" s="172">
        <v>100</v>
      </c>
      <c r="U15" s="146"/>
      <c r="V15" s="195"/>
      <c r="W15" s="195"/>
      <c r="X15" s="195"/>
      <c r="Y15" s="195"/>
    </row>
    <row r="16" spans="1:25" ht="25.5" customHeight="1">
      <c r="A16" s="142" t="s">
        <v>168</v>
      </c>
      <c r="B16" s="86" t="s">
        <v>695</v>
      </c>
      <c r="C16" s="86" t="s">
        <v>486</v>
      </c>
      <c r="D16" s="86" t="s">
        <v>696</v>
      </c>
      <c r="E16" s="86" t="s">
        <v>423</v>
      </c>
      <c r="F16" s="168">
        <f t="shared" si="0"/>
        <v>33.333333333333329</v>
      </c>
      <c r="G16" s="86" t="s">
        <v>577</v>
      </c>
      <c r="H16" s="168">
        <f t="shared" si="1"/>
        <v>66.666666666666657</v>
      </c>
      <c r="I16" s="86" t="s">
        <v>701</v>
      </c>
      <c r="J16" s="168">
        <f t="shared" si="2"/>
        <v>27.465331278890602</v>
      </c>
      <c r="K16" s="86" t="s">
        <v>706</v>
      </c>
      <c r="L16" s="168">
        <f t="shared" si="3"/>
        <v>72.534668721109398</v>
      </c>
      <c r="M16" s="86" t="s">
        <v>310</v>
      </c>
      <c r="N16" s="168">
        <f t="shared" si="4"/>
        <v>26.992287917737791</v>
      </c>
      <c r="O16" s="86" t="s">
        <v>416</v>
      </c>
      <c r="P16" s="168">
        <f t="shared" si="5"/>
        <v>73.007712082262216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47"/>
      <c r="V16" s="195"/>
      <c r="W16" s="195"/>
      <c r="X16" s="195"/>
      <c r="Y16" s="195"/>
    </row>
    <row r="17" spans="1:25">
      <c r="A17" s="378" t="s">
        <v>328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137"/>
      <c r="U17" s="137"/>
      <c r="V17" s="102"/>
      <c r="W17" s="102"/>
      <c r="X17" s="102"/>
      <c r="Y17" s="102"/>
    </row>
  </sheetData>
  <mergeCells count="11">
    <mergeCell ref="A17:S17"/>
    <mergeCell ref="A1:T1"/>
    <mergeCell ref="A2:T2"/>
    <mergeCell ref="A3:T3"/>
    <mergeCell ref="A4:T4"/>
    <mergeCell ref="A5:A6"/>
    <mergeCell ref="B5:D5"/>
    <mergeCell ref="E5:H5"/>
    <mergeCell ref="I5:L5"/>
    <mergeCell ref="M5:P5"/>
    <mergeCell ref="Q5:T5"/>
  </mergeCells>
  <phoneticPr fontId="31" type="noConversion"/>
  <pageMargins left="0.7" right="0.7" top="0.75" bottom="0.75" header="0.3" footer="0.3"/>
  <pageSetup paperSize="9" scale="68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17"/>
  <sheetViews>
    <sheetView topLeftCell="B1" zoomScale="80" zoomScaleNormal="80" workbookViewId="0">
      <selection activeCell="A19" sqref="A19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190"/>
  </cols>
  <sheetData>
    <row r="1" spans="1:25" ht="23.25" customHeight="1">
      <c r="A1" s="375" t="s">
        <v>634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186"/>
      <c r="V1" s="190"/>
      <c r="W1" s="190"/>
      <c r="X1" s="190"/>
      <c r="Y1" s="190"/>
    </row>
    <row r="2" spans="1:25" ht="23.25" customHeight="1">
      <c r="A2" s="375" t="s">
        <v>635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186"/>
      <c r="V2" s="190"/>
      <c r="W2" s="190"/>
      <c r="X2" s="190"/>
      <c r="Y2" s="190"/>
    </row>
    <row r="3" spans="1:25" ht="23.25" customHeight="1">
      <c r="A3" s="375" t="s">
        <v>639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186"/>
      <c r="V3" s="189"/>
      <c r="W3" s="189"/>
      <c r="X3" s="189"/>
      <c r="Y3" s="189"/>
    </row>
    <row r="4" spans="1:25">
      <c r="A4" s="380" t="s">
        <v>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187"/>
      <c r="V4" s="187"/>
      <c r="W4" s="187"/>
      <c r="X4" s="187"/>
      <c r="Y4" s="187"/>
    </row>
    <row r="5" spans="1:25" ht="42" customHeight="1">
      <c r="A5" s="381" t="s">
        <v>396</v>
      </c>
      <c r="B5" s="383" t="s">
        <v>80</v>
      </c>
      <c r="C5" s="384"/>
      <c r="D5" s="385"/>
      <c r="E5" s="383" t="s">
        <v>83</v>
      </c>
      <c r="F5" s="384"/>
      <c r="G5" s="384"/>
      <c r="H5" s="385"/>
      <c r="I5" s="383" t="s">
        <v>84</v>
      </c>
      <c r="J5" s="384"/>
      <c r="K5" s="384"/>
      <c r="L5" s="385"/>
      <c r="M5" s="383" t="s">
        <v>85</v>
      </c>
      <c r="N5" s="384"/>
      <c r="O5" s="384"/>
      <c r="P5" s="385"/>
      <c r="Q5" s="386" t="s">
        <v>86</v>
      </c>
      <c r="R5" s="386"/>
      <c r="S5" s="386"/>
      <c r="T5" s="386"/>
      <c r="U5" s="144"/>
      <c r="V5" s="190"/>
      <c r="W5" s="190"/>
      <c r="X5" s="190"/>
      <c r="Y5" s="190"/>
    </row>
    <row r="6" spans="1:25" ht="34.5" customHeight="1">
      <c r="A6" s="382"/>
      <c r="B6" s="188" t="s">
        <v>87</v>
      </c>
      <c r="C6" s="188" t="s">
        <v>2</v>
      </c>
      <c r="D6" s="188" t="s">
        <v>3</v>
      </c>
      <c r="E6" s="188" t="s">
        <v>2</v>
      </c>
      <c r="F6" s="188" t="s">
        <v>638</v>
      </c>
      <c r="G6" s="188" t="s">
        <v>3</v>
      </c>
      <c r="H6" s="188" t="s">
        <v>638</v>
      </c>
      <c r="I6" s="188" t="s">
        <v>2</v>
      </c>
      <c r="J6" s="188" t="s">
        <v>638</v>
      </c>
      <c r="K6" s="188" t="s">
        <v>3</v>
      </c>
      <c r="L6" s="188" t="s">
        <v>638</v>
      </c>
      <c r="M6" s="188" t="s">
        <v>2</v>
      </c>
      <c r="N6" s="188" t="s">
        <v>638</v>
      </c>
      <c r="O6" s="188" t="s">
        <v>3</v>
      </c>
      <c r="P6" s="188" t="s">
        <v>638</v>
      </c>
      <c r="Q6" s="99" t="s">
        <v>2</v>
      </c>
      <c r="R6" s="99" t="s">
        <v>638</v>
      </c>
      <c r="S6" s="99" t="s">
        <v>3</v>
      </c>
      <c r="T6" s="188" t="s">
        <v>638</v>
      </c>
      <c r="U6" s="145"/>
      <c r="V6" s="190"/>
      <c r="W6" s="190"/>
      <c r="X6" s="190"/>
      <c r="Y6" s="190"/>
    </row>
    <row r="7" spans="1:25" ht="25.5" customHeight="1">
      <c r="A7" s="139" t="s">
        <v>88</v>
      </c>
      <c r="B7" s="80" t="s">
        <v>640</v>
      </c>
      <c r="C7" s="80" t="s">
        <v>432</v>
      </c>
      <c r="D7" s="80" t="s">
        <v>641</v>
      </c>
      <c r="E7" s="80" t="s">
        <v>94</v>
      </c>
      <c r="F7" s="168">
        <f>E7/(E7+G7)*100</f>
        <v>49.070631970260223</v>
      </c>
      <c r="G7" s="80" t="s">
        <v>624</v>
      </c>
      <c r="H7" s="168">
        <f>G7/(E7+G7)*100</f>
        <v>50.929368029739777</v>
      </c>
      <c r="I7" s="80" t="s">
        <v>602</v>
      </c>
      <c r="J7" s="168">
        <f>I7/(I7+K7)*100</f>
        <v>30.984777044321703</v>
      </c>
      <c r="K7" s="80" t="s">
        <v>665</v>
      </c>
      <c r="L7" s="168">
        <f>K7/(I7+K7)*100</f>
        <v>69.015222955678297</v>
      </c>
      <c r="M7" s="80" t="s">
        <v>670</v>
      </c>
      <c r="N7" s="168">
        <f>M7/(M7+O7)*100</f>
        <v>25.280112044817926</v>
      </c>
      <c r="O7" s="80" t="s">
        <v>672</v>
      </c>
      <c r="P7" s="168">
        <f>O7/(M7+O7)*100</f>
        <v>74.719887955182074</v>
      </c>
      <c r="Q7" s="140" t="s">
        <v>27</v>
      </c>
      <c r="R7" s="140" t="s">
        <v>27</v>
      </c>
      <c r="S7" s="80" t="s">
        <v>145</v>
      </c>
      <c r="T7" s="173">
        <v>100</v>
      </c>
      <c r="U7" s="146"/>
      <c r="V7" s="190"/>
      <c r="W7" s="190"/>
      <c r="X7" s="190"/>
      <c r="Y7" s="190"/>
    </row>
    <row r="8" spans="1:25" ht="25.5" customHeight="1">
      <c r="A8" s="141" t="s">
        <v>100</v>
      </c>
      <c r="B8" s="80" t="s">
        <v>642</v>
      </c>
      <c r="C8" s="80" t="s">
        <v>643</v>
      </c>
      <c r="D8" s="80" t="s">
        <v>644</v>
      </c>
      <c r="E8" s="80" t="s">
        <v>288</v>
      </c>
      <c r="F8" s="168">
        <f t="shared" ref="F8:F16" si="0">E8/(E8+G8)*100</f>
        <v>51.063829787234042</v>
      </c>
      <c r="G8" s="80" t="s">
        <v>575</v>
      </c>
      <c r="H8" s="168">
        <f t="shared" ref="H8:H16" si="1">G8/(E8+G8)*100</f>
        <v>48.936170212765958</v>
      </c>
      <c r="I8" s="80" t="s">
        <v>660</v>
      </c>
      <c r="J8" s="168">
        <f t="shared" ref="J8:J16" si="2">I8/(I8+K8)*100</f>
        <v>31.618688060405852</v>
      </c>
      <c r="K8" s="80" t="s">
        <v>609</v>
      </c>
      <c r="L8" s="168">
        <f t="shared" ref="L8:L16" si="3">K8/(I8+K8)*100</f>
        <v>68.381311939594141</v>
      </c>
      <c r="M8" s="80" t="s">
        <v>671</v>
      </c>
      <c r="N8" s="168">
        <f t="shared" ref="N8:N16" si="4">M8/(M8+O8)*100</f>
        <v>20</v>
      </c>
      <c r="O8" s="80" t="s">
        <v>673</v>
      </c>
      <c r="P8" s="168">
        <f t="shared" ref="P8:P16" si="5">O8/(M8+O8)*100</f>
        <v>80</v>
      </c>
      <c r="Q8" s="140" t="s">
        <v>27</v>
      </c>
      <c r="R8" s="140" t="s">
        <v>27</v>
      </c>
      <c r="S8" s="80" t="s">
        <v>92</v>
      </c>
      <c r="T8" s="172">
        <v>100</v>
      </c>
      <c r="U8" s="146"/>
      <c r="V8" s="190"/>
      <c r="W8" s="190"/>
      <c r="X8" s="190"/>
      <c r="Y8" s="190"/>
    </row>
    <row r="9" spans="1:25" ht="25.5" customHeight="1">
      <c r="A9" s="93" t="s">
        <v>4</v>
      </c>
      <c r="B9" s="80" t="s">
        <v>645</v>
      </c>
      <c r="C9" s="80" t="s">
        <v>646</v>
      </c>
      <c r="D9" s="80" t="s">
        <v>647</v>
      </c>
      <c r="E9" s="80" t="s">
        <v>281</v>
      </c>
      <c r="F9" s="168">
        <f t="shared" si="0"/>
        <v>48.876404494382022</v>
      </c>
      <c r="G9" s="80" t="s">
        <v>659</v>
      </c>
      <c r="H9" s="168">
        <f t="shared" si="1"/>
        <v>51.123595505617978</v>
      </c>
      <c r="I9" s="80" t="s">
        <v>661</v>
      </c>
      <c r="J9" s="168">
        <f t="shared" si="2"/>
        <v>26.139018691588785</v>
      </c>
      <c r="K9" s="80" t="s">
        <v>666</v>
      </c>
      <c r="L9" s="168">
        <f t="shared" si="3"/>
        <v>73.860981308411212</v>
      </c>
      <c r="M9" s="80" t="s">
        <v>624</v>
      </c>
      <c r="N9" s="168">
        <f t="shared" si="4"/>
        <v>19.740634005763688</v>
      </c>
      <c r="O9" s="80" t="s">
        <v>674</v>
      </c>
      <c r="P9" s="168">
        <f t="shared" si="5"/>
        <v>80.259365994236305</v>
      </c>
      <c r="Q9" s="140" t="s">
        <v>27</v>
      </c>
      <c r="R9" s="140" t="s">
        <v>27</v>
      </c>
      <c r="S9" s="80" t="s">
        <v>92</v>
      </c>
      <c r="T9" s="172">
        <v>100</v>
      </c>
      <c r="U9" s="146"/>
      <c r="V9" s="190"/>
      <c r="W9" s="190"/>
      <c r="X9" s="190"/>
      <c r="Y9" s="190"/>
    </row>
    <row r="10" spans="1:25" ht="25.5" customHeight="1">
      <c r="A10" s="93" t="s">
        <v>5</v>
      </c>
      <c r="B10" s="80" t="s">
        <v>648</v>
      </c>
      <c r="C10" s="80" t="s">
        <v>234</v>
      </c>
      <c r="D10" s="80" t="s">
        <v>409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225</v>
      </c>
      <c r="J10" s="168">
        <f t="shared" si="2"/>
        <v>33.529411764705877</v>
      </c>
      <c r="K10" s="80" t="s">
        <v>247</v>
      </c>
      <c r="L10" s="168">
        <f t="shared" si="3"/>
        <v>66.470588235294116</v>
      </c>
      <c r="M10" s="80" t="s">
        <v>125</v>
      </c>
      <c r="N10" s="168">
        <f t="shared" si="4"/>
        <v>30.76923076923077</v>
      </c>
      <c r="O10" s="80" t="s">
        <v>161</v>
      </c>
      <c r="P10" s="168">
        <f t="shared" si="5"/>
        <v>69.230769230769226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47"/>
      <c r="V10" s="190"/>
      <c r="W10" s="190"/>
      <c r="X10" s="190"/>
      <c r="Y10" s="190"/>
    </row>
    <row r="11" spans="1:25" ht="25.5" customHeight="1">
      <c r="A11" s="93" t="s">
        <v>6</v>
      </c>
      <c r="B11" s="80" t="s">
        <v>649</v>
      </c>
      <c r="C11" s="80" t="s">
        <v>650</v>
      </c>
      <c r="D11" s="80" t="s">
        <v>385</v>
      </c>
      <c r="E11" s="80" t="s">
        <v>167</v>
      </c>
      <c r="F11" s="168">
        <f t="shared" si="0"/>
        <v>83.333333333333343</v>
      </c>
      <c r="G11" s="80" t="s">
        <v>92</v>
      </c>
      <c r="H11" s="168">
        <f t="shared" si="1"/>
        <v>16.666666666666664</v>
      </c>
      <c r="I11" s="80" t="s">
        <v>662</v>
      </c>
      <c r="J11" s="168">
        <f t="shared" si="2"/>
        <v>60.248447204968947</v>
      </c>
      <c r="K11" s="80" t="s">
        <v>567</v>
      </c>
      <c r="L11" s="168">
        <f t="shared" si="3"/>
        <v>39.751552795031053</v>
      </c>
      <c r="M11" s="80" t="s">
        <v>297</v>
      </c>
      <c r="N11" s="168">
        <f t="shared" si="4"/>
        <v>18.333333333333332</v>
      </c>
      <c r="O11" s="80" t="s">
        <v>306</v>
      </c>
      <c r="P11" s="168">
        <f t="shared" si="5"/>
        <v>81.666666666666671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7"/>
      <c r="V11" s="190"/>
      <c r="W11" s="190"/>
      <c r="X11" s="190"/>
      <c r="Y11" s="190"/>
    </row>
    <row r="12" spans="1:25" ht="25.5" customHeight="1">
      <c r="A12" s="139" t="s">
        <v>135</v>
      </c>
      <c r="B12" s="80" t="s">
        <v>651</v>
      </c>
      <c r="C12" s="80" t="s">
        <v>652</v>
      </c>
      <c r="D12" s="80" t="s">
        <v>653</v>
      </c>
      <c r="E12" s="80" t="s">
        <v>598</v>
      </c>
      <c r="F12" s="168">
        <f t="shared" si="0"/>
        <v>61.29032258064516</v>
      </c>
      <c r="G12" s="80" t="s">
        <v>149</v>
      </c>
      <c r="H12" s="168">
        <f t="shared" si="1"/>
        <v>38.70967741935484</v>
      </c>
      <c r="I12" s="80" t="s">
        <v>663</v>
      </c>
      <c r="J12" s="168">
        <f t="shared" si="2"/>
        <v>43.412162162162161</v>
      </c>
      <c r="K12" s="80" t="s">
        <v>667</v>
      </c>
      <c r="L12" s="168">
        <f t="shared" si="3"/>
        <v>56.587837837837839</v>
      </c>
      <c r="M12" s="80" t="s">
        <v>288</v>
      </c>
      <c r="N12" s="168">
        <f t="shared" si="4"/>
        <v>39.344262295081968</v>
      </c>
      <c r="O12" s="80" t="s">
        <v>675</v>
      </c>
      <c r="P12" s="168">
        <f t="shared" si="5"/>
        <v>60.655737704918032</v>
      </c>
      <c r="Q12" s="140" t="s">
        <v>27</v>
      </c>
      <c r="R12" s="140" t="s">
        <v>27</v>
      </c>
      <c r="S12" s="80" t="s">
        <v>110</v>
      </c>
      <c r="T12" s="172">
        <v>100</v>
      </c>
      <c r="U12" s="146"/>
      <c r="V12" s="190"/>
      <c r="W12" s="190"/>
      <c r="X12" s="190"/>
      <c r="Y12" s="190"/>
    </row>
    <row r="13" spans="1:25" ht="25.5" customHeight="1">
      <c r="A13" s="93" t="s">
        <v>7</v>
      </c>
      <c r="B13" s="80" t="s">
        <v>654</v>
      </c>
      <c r="C13" s="80" t="s">
        <v>655</v>
      </c>
      <c r="D13" s="80" t="s">
        <v>656</v>
      </c>
      <c r="E13" s="80" t="s">
        <v>99</v>
      </c>
      <c r="F13" s="168">
        <f t="shared" si="0"/>
        <v>58.333333333333336</v>
      </c>
      <c r="G13" s="80" t="s">
        <v>167</v>
      </c>
      <c r="H13" s="168">
        <f t="shared" si="1"/>
        <v>41.666666666666671</v>
      </c>
      <c r="I13" s="80" t="s">
        <v>233</v>
      </c>
      <c r="J13" s="168">
        <f t="shared" si="2"/>
        <v>46.099290780141843</v>
      </c>
      <c r="K13" s="80" t="s">
        <v>668</v>
      </c>
      <c r="L13" s="168">
        <f t="shared" si="3"/>
        <v>53.900709219858157</v>
      </c>
      <c r="M13" s="80" t="s">
        <v>221</v>
      </c>
      <c r="N13" s="168">
        <f t="shared" si="4"/>
        <v>33.544303797468359</v>
      </c>
      <c r="O13" s="80" t="s">
        <v>310</v>
      </c>
      <c r="P13" s="168">
        <f t="shared" si="5"/>
        <v>66.455696202531641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47"/>
      <c r="V13" s="190"/>
      <c r="W13" s="190"/>
      <c r="X13" s="190"/>
      <c r="Y13" s="190"/>
    </row>
    <row r="14" spans="1:25" ht="25.5" customHeight="1">
      <c r="A14" s="93" t="s">
        <v>8</v>
      </c>
      <c r="B14" s="80" t="s">
        <v>308</v>
      </c>
      <c r="C14" s="80" t="s">
        <v>241</v>
      </c>
      <c r="D14" s="80" t="s">
        <v>356</v>
      </c>
      <c r="E14" s="80" t="s">
        <v>297</v>
      </c>
      <c r="F14" s="168">
        <f t="shared" si="0"/>
        <v>68.75</v>
      </c>
      <c r="G14" s="80" t="s">
        <v>167</v>
      </c>
      <c r="H14" s="168">
        <f t="shared" si="1"/>
        <v>31.25</v>
      </c>
      <c r="I14" s="80" t="s">
        <v>240</v>
      </c>
      <c r="J14" s="168">
        <f t="shared" si="2"/>
        <v>42.857142857142854</v>
      </c>
      <c r="K14" s="80" t="s">
        <v>629</v>
      </c>
      <c r="L14" s="168">
        <f t="shared" si="3"/>
        <v>57.142857142857139</v>
      </c>
      <c r="M14" s="80" t="s">
        <v>240</v>
      </c>
      <c r="N14" s="168">
        <f t="shared" si="4"/>
        <v>50.602409638554214</v>
      </c>
      <c r="O14" s="80" t="s">
        <v>166</v>
      </c>
      <c r="P14" s="168">
        <f t="shared" si="5"/>
        <v>49.397590361445779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47"/>
      <c r="V14" s="190"/>
      <c r="W14" s="190"/>
      <c r="X14" s="190"/>
      <c r="Y14" s="190"/>
    </row>
    <row r="15" spans="1:25" ht="25.5" customHeight="1">
      <c r="A15" s="93" t="s">
        <v>9</v>
      </c>
      <c r="B15" s="80" t="s">
        <v>389</v>
      </c>
      <c r="C15" s="80" t="s">
        <v>172</v>
      </c>
      <c r="D15" s="80" t="s">
        <v>225</v>
      </c>
      <c r="E15" s="80" t="s">
        <v>92</v>
      </c>
      <c r="F15" s="168">
        <f t="shared" si="0"/>
        <v>33.333333333333329</v>
      </c>
      <c r="G15" s="80" t="s">
        <v>110</v>
      </c>
      <c r="H15" s="168">
        <f t="shared" si="1"/>
        <v>66.666666666666657</v>
      </c>
      <c r="I15" s="80" t="s">
        <v>664</v>
      </c>
      <c r="J15" s="168">
        <f t="shared" si="2"/>
        <v>28.169014084507044</v>
      </c>
      <c r="K15" s="80" t="s">
        <v>164</v>
      </c>
      <c r="L15" s="168">
        <f t="shared" si="3"/>
        <v>71.83098591549296</v>
      </c>
      <c r="M15" s="80" t="s">
        <v>92</v>
      </c>
      <c r="N15" s="168">
        <f t="shared" si="4"/>
        <v>33.333333333333329</v>
      </c>
      <c r="O15" s="80" t="s">
        <v>110</v>
      </c>
      <c r="P15" s="168">
        <f t="shared" si="5"/>
        <v>66.666666666666657</v>
      </c>
      <c r="Q15" s="140" t="s">
        <v>27</v>
      </c>
      <c r="R15" s="140" t="s">
        <v>27</v>
      </c>
      <c r="S15" s="80" t="s">
        <v>110</v>
      </c>
      <c r="T15" s="172">
        <v>100</v>
      </c>
      <c r="U15" s="146"/>
      <c r="V15" s="190"/>
      <c r="W15" s="190"/>
      <c r="X15" s="190"/>
      <c r="Y15" s="190"/>
    </row>
    <row r="16" spans="1:25" ht="25.5" customHeight="1">
      <c r="A16" s="142" t="s">
        <v>168</v>
      </c>
      <c r="B16" s="86" t="s">
        <v>657</v>
      </c>
      <c r="C16" s="86" t="s">
        <v>658</v>
      </c>
      <c r="D16" s="86" t="s">
        <v>630</v>
      </c>
      <c r="E16" s="86" t="s">
        <v>220</v>
      </c>
      <c r="F16" s="168">
        <f t="shared" si="0"/>
        <v>34</v>
      </c>
      <c r="G16" s="86" t="s">
        <v>488</v>
      </c>
      <c r="H16" s="168">
        <f t="shared" si="1"/>
        <v>66</v>
      </c>
      <c r="I16" s="86" t="s">
        <v>467</v>
      </c>
      <c r="J16" s="168">
        <f t="shared" si="2"/>
        <v>27.111453914384882</v>
      </c>
      <c r="K16" s="86" t="s">
        <v>669</v>
      </c>
      <c r="L16" s="168">
        <f t="shared" si="3"/>
        <v>72.888546085615118</v>
      </c>
      <c r="M16" s="86" t="s">
        <v>205</v>
      </c>
      <c r="N16" s="168">
        <f t="shared" si="4"/>
        <v>26.980198019801982</v>
      </c>
      <c r="O16" s="86" t="s">
        <v>545</v>
      </c>
      <c r="P16" s="168">
        <f t="shared" si="5"/>
        <v>73.019801980198025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47"/>
      <c r="V16" s="190"/>
      <c r="W16" s="190"/>
      <c r="X16" s="190"/>
      <c r="Y16" s="190"/>
    </row>
    <row r="17" spans="1:25">
      <c r="A17" s="378" t="s">
        <v>328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137"/>
      <c r="U17" s="137"/>
      <c r="V17" s="102"/>
      <c r="W17" s="102"/>
      <c r="X17" s="102"/>
      <c r="Y17" s="102"/>
    </row>
  </sheetData>
  <mergeCells count="11">
    <mergeCell ref="A17:S17"/>
    <mergeCell ref="A1:T1"/>
    <mergeCell ref="A2:T2"/>
    <mergeCell ref="A3:T3"/>
    <mergeCell ref="A4:T4"/>
    <mergeCell ref="A5:A6"/>
    <mergeCell ref="B5:D5"/>
    <mergeCell ref="E5:H5"/>
    <mergeCell ref="I5:L5"/>
    <mergeCell ref="M5:P5"/>
    <mergeCell ref="Q5:T5"/>
  </mergeCells>
  <phoneticPr fontId="30" type="noConversion"/>
  <pageMargins left="0.7" right="0.7" top="0.75" bottom="0.75" header="0.3" footer="0.3"/>
  <pageSetup paperSize="9" scale="6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17"/>
  <sheetViews>
    <sheetView zoomScale="80" zoomScaleNormal="80" workbookViewId="0">
      <selection activeCell="V6" sqref="V6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13" width="9" style="104"/>
    <col min="14" max="14" width="9.44140625" style="104" bestFit="1" customWidth="1"/>
    <col min="15" max="25" width="9" style="104"/>
    <col min="26" max="16384" width="9" style="185"/>
  </cols>
  <sheetData>
    <row r="1" spans="1:25" ht="23.25" customHeight="1">
      <c r="A1" s="375" t="s">
        <v>634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181"/>
      <c r="V1" s="185"/>
      <c r="W1" s="185"/>
      <c r="X1" s="185"/>
      <c r="Y1" s="185"/>
    </row>
    <row r="2" spans="1:25" ht="23.25" customHeight="1">
      <c r="A2" s="375" t="s">
        <v>635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181"/>
      <c r="V2" s="185"/>
      <c r="W2" s="185"/>
      <c r="X2" s="185"/>
      <c r="Y2" s="185"/>
    </row>
    <row r="3" spans="1:25" ht="23.25" customHeight="1">
      <c r="A3" s="375" t="s">
        <v>636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181"/>
      <c r="V3" s="184"/>
      <c r="W3" s="184"/>
      <c r="X3" s="184"/>
      <c r="Y3" s="184"/>
    </row>
    <row r="4" spans="1:25">
      <c r="A4" s="380" t="s">
        <v>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183"/>
      <c r="V4" s="183"/>
      <c r="W4" s="183"/>
      <c r="X4" s="183"/>
      <c r="Y4" s="183"/>
    </row>
    <row r="5" spans="1:25" ht="42" customHeight="1">
      <c r="A5" s="381" t="s">
        <v>396</v>
      </c>
      <c r="B5" s="383" t="s">
        <v>80</v>
      </c>
      <c r="C5" s="384"/>
      <c r="D5" s="385"/>
      <c r="E5" s="383" t="s">
        <v>83</v>
      </c>
      <c r="F5" s="384"/>
      <c r="G5" s="384"/>
      <c r="H5" s="385"/>
      <c r="I5" s="383" t="s">
        <v>84</v>
      </c>
      <c r="J5" s="384"/>
      <c r="K5" s="384"/>
      <c r="L5" s="385"/>
      <c r="M5" s="383" t="s">
        <v>85</v>
      </c>
      <c r="N5" s="384"/>
      <c r="O5" s="384"/>
      <c r="P5" s="385"/>
      <c r="Q5" s="386" t="s">
        <v>86</v>
      </c>
      <c r="R5" s="386"/>
      <c r="S5" s="386"/>
      <c r="T5" s="386"/>
      <c r="U5" s="144"/>
      <c r="V5" s="185"/>
      <c r="W5" s="185"/>
      <c r="X5" s="185"/>
      <c r="Y5" s="185"/>
    </row>
    <row r="6" spans="1:25" ht="34.5" customHeight="1">
      <c r="A6" s="382"/>
      <c r="B6" s="182" t="s">
        <v>87</v>
      </c>
      <c r="C6" s="182" t="s">
        <v>2</v>
      </c>
      <c r="D6" s="182" t="s">
        <v>3</v>
      </c>
      <c r="E6" s="182" t="s">
        <v>2</v>
      </c>
      <c r="F6" s="182" t="s">
        <v>638</v>
      </c>
      <c r="G6" s="182" t="s">
        <v>3</v>
      </c>
      <c r="H6" s="182" t="s">
        <v>638</v>
      </c>
      <c r="I6" s="182" t="s">
        <v>2</v>
      </c>
      <c r="J6" s="182" t="s">
        <v>638</v>
      </c>
      <c r="K6" s="182" t="s">
        <v>3</v>
      </c>
      <c r="L6" s="182" t="s">
        <v>638</v>
      </c>
      <c r="M6" s="182" t="s">
        <v>2</v>
      </c>
      <c r="N6" s="182" t="s">
        <v>638</v>
      </c>
      <c r="O6" s="182" t="s">
        <v>3</v>
      </c>
      <c r="P6" s="182" t="s">
        <v>638</v>
      </c>
      <c r="Q6" s="99" t="s">
        <v>2</v>
      </c>
      <c r="R6" s="99" t="s">
        <v>638</v>
      </c>
      <c r="S6" s="99" t="s">
        <v>3</v>
      </c>
      <c r="T6" s="182" t="s">
        <v>638</v>
      </c>
      <c r="U6" s="145"/>
      <c r="V6" s="185"/>
      <c r="W6" s="185"/>
      <c r="X6" s="185"/>
      <c r="Y6" s="185"/>
    </row>
    <row r="7" spans="1:25" ht="25.5" customHeight="1">
      <c r="A7" s="139" t="s">
        <v>88</v>
      </c>
      <c r="B7" s="80" t="s">
        <v>599</v>
      </c>
      <c r="C7" s="80" t="s">
        <v>600</v>
      </c>
      <c r="D7" s="80" t="s">
        <v>601</v>
      </c>
      <c r="E7" s="80" t="s">
        <v>409</v>
      </c>
      <c r="F7" s="168">
        <f>E7/(E7+G7)*100</f>
        <v>49.063670411985015</v>
      </c>
      <c r="G7" s="80" t="s">
        <v>507</v>
      </c>
      <c r="H7" s="168">
        <f>G7/(E7+G7)*100</f>
        <v>50.936329588014985</v>
      </c>
      <c r="I7" s="80" t="s">
        <v>602</v>
      </c>
      <c r="J7" s="168">
        <f>I7/(I7+K7)*100</f>
        <v>31.043325684977731</v>
      </c>
      <c r="K7" s="80" t="s">
        <v>603</v>
      </c>
      <c r="L7" s="168">
        <f>K7/(I7+K7)*100</f>
        <v>68.956674315022269</v>
      </c>
      <c r="M7" s="80" t="s">
        <v>307</v>
      </c>
      <c r="N7" s="168">
        <f>M7/(M7+O7)*100</f>
        <v>24.791086350974929</v>
      </c>
      <c r="O7" s="80" t="s">
        <v>604</v>
      </c>
      <c r="P7" s="168">
        <f>O7/(M7+O7)*100</f>
        <v>75.208913649025064</v>
      </c>
      <c r="Q7" s="140" t="s">
        <v>27</v>
      </c>
      <c r="R7" s="140" t="s">
        <v>27</v>
      </c>
      <c r="S7" s="80" t="s">
        <v>145</v>
      </c>
      <c r="T7" s="173">
        <v>100</v>
      </c>
      <c r="U7" s="146"/>
      <c r="V7" s="185"/>
      <c r="W7" s="185"/>
      <c r="X7" s="185"/>
      <c r="Y7" s="185"/>
    </row>
    <row r="8" spans="1:25" ht="25.5" customHeight="1">
      <c r="A8" s="141" t="s">
        <v>100</v>
      </c>
      <c r="B8" s="80" t="s">
        <v>605</v>
      </c>
      <c r="C8" s="80" t="s">
        <v>606</v>
      </c>
      <c r="D8" s="80" t="s">
        <v>607</v>
      </c>
      <c r="E8" s="80" t="s">
        <v>288</v>
      </c>
      <c r="F8" s="168">
        <f t="shared" ref="F8:F16" si="0">E8/(E8+G8)*100</f>
        <v>50.793650793650791</v>
      </c>
      <c r="G8" s="80" t="s">
        <v>422</v>
      </c>
      <c r="H8" s="168">
        <f t="shared" ref="H8:H16" si="1">G8/(E8+G8)*100</f>
        <v>49.206349206349202</v>
      </c>
      <c r="I8" s="80" t="s">
        <v>608</v>
      </c>
      <c r="J8" s="168">
        <f t="shared" ref="J8:J16" si="2">I8/(I8+K8)*100</f>
        <v>31.48936170212766</v>
      </c>
      <c r="K8" s="80" t="s">
        <v>609</v>
      </c>
      <c r="L8" s="168">
        <f t="shared" ref="L8:L16" si="3">K8/(I8+K8)*100</f>
        <v>68.510638297872333</v>
      </c>
      <c r="M8" s="80" t="s">
        <v>300</v>
      </c>
      <c r="N8" s="168">
        <f t="shared" ref="N8:N16" si="4">M8/(M8+O8)*100</f>
        <v>20.050125313283207</v>
      </c>
      <c r="O8" s="80" t="s">
        <v>610</v>
      </c>
      <c r="P8" s="168">
        <f t="shared" ref="P8:P16" si="5">O8/(M8+O8)*100</f>
        <v>79.949874686716797</v>
      </c>
      <c r="Q8" s="140" t="s">
        <v>27</v>
      </c>
      <c r="R8" s="140" t="s">
        <v>27</v>
      </c>
      <c r="S8" s="80" t="s">
        <v>92</v>
      </c>
      <c r="T8" s="172">
        <v>100</v>
      </c>
      <c r="U8" s="146"/>
      <c r="V8" s="185"/>
      <c r="W8" s="185"/>
      <c r="X8" s="185"/>
      <c r="Y8" s="185"/>
    </row>
    <row r="9" spans="1:25" ht="25.5" customHeight="1">
      <c r="A9" s="93" t="s">
        <v>4</v>
      </c>
      <c r="B9" s="80" t="s">
        <v>611</v>
      </c>
      <c r="C9" s="80" t="s">
        <v>612</v>
      </c>
      <c r="D9" s="80" t="s">
        <v>613</v>
      </c>
      <c r="E9" s="80" t="s">
        <v>281</v>
      </c>
      <c r="F9" s="168">
        <f t="shared" si="0"/>
        <v>48.603351955307261</v>
      </c>
      <c r="G9" s="80" t="s">
        <v>575</v>
      </c>
      <c r="H9" s="168">
        <f t="shared" si="1"/>
        <v>51.396648044692739</v>
      </c>
      <c r="I9" s="80" t="s">
        <v>614</v>
      </c>
      <c r="J9" s="168">
        <f t="shared" si="2"/>
        <v>26.015784858228585</v>
      </c>
      <c r="K9" s="80" t="s">
        <v>615</v>
      </c>
      <c r="L9" s="168">
        <f t="shared" si="3"/>
        <v>73.984215141771415</v>
      </c>
      <c r="M9" s="80" t="s">
        <v>238</v>
      </c>
      <c r="N9" s="168">
        <f t="shared" si="4"/>
        <v>19.63276836158192</v>
      </c>
      <c r="O9" s="80" t="s">
        <v>616</v>
      </c>
      <c r="P9" s="168">
        <f t="shared" si="5"/>
        <v>80.367231638418076</v>
      </c>
      <c r="Q9" s="140" t="s">
        <v>27</v>
      </c>
      <c r="R9" s="140" t="s">
        <v>27</v>
      </c>
      <c r="S9" s="80" t="s">
        <v>92</v>
      </c>
      <c r="T9" s="172">
        <v>100</v>
      </c>
      <c r="U9" s="146"/>
      <c r="V9" s="185"/>
      <c r="W9" s="185"/>
      <c r="X9" s="185"/>
      <c r="Y9" s="185"/>
    </row>
    <row r="10" spans="1:25" ht="25.5" customHeight="1">
      <c r="A10" s="93" t="s">
        <v>5</v>
      </c>
      <c r="B10" s="80" t="s">
        <v>617</v>
      </c>
      <c r="C10" s="80" t="s">
        <v>153</v>
      </c>
      <c r="D10" s="80" t="s">
        <v>507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221</v>
      </c>
      <c r="J10" s="168">
        <f t="shared" si="2"/>
        <v>31.176470588235293</v>
      </c>
      <c r="K10" s="80" t="s">
        <v>122</v>
      </c>
      <c r="L10" s="168">
        <f t="shared" si="3"/>
        <v>68.82352941176471</v>
      </c>
      <c r="M10" s="80" t="s">
        <v>304</v>
      </c>
      <c r="N10" s="168">
        <f t="shared" si="4"/>
        <v>32.142857142857146</v>
      </c>
      <c r="O10" s="80" t="s">
        <v>598</v>
      </c>
      <c r="P10" s="168">
        <f t="shared" si="5"/>
        <v>67.857142857142861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47"/>
      <c r="V10" s="185"/>
      <c r="W10" s="185"/>
      <c r="X10" s="185"/>
      <c r="Y10" s="185"/>
    </row>
    <row r="11" spans="1:25" ht="25.5" customHeight="1">
      <c r="A11" s="93" t="s">
        <v>6</v>
      </c>
      <c r="B11" s="80" t="s">
        <v>562</v>
      </c>
      <c r="C11" s="80" t="s">
        <v>618</v>
      </c>
      <c r="D11" s="80" t="s">
        <v>619</v>
      </c>
      <c r="E11" s="80" t="s">
        <v>167</v>
      </c>
      <c r="F11" s="168">
        <f t="shared" si="0"/>
        <v>83.333333333333343</v>
      </c>
      <c r="G11" s="80" t="s">
        <v>92</v>
      </c>
      <c r="H11" s="168">
        <f t="shared" si="1"/>
        <v>16.666666666666664</v>
      </c>
      <c r="I11" s="80" t="s">
        <v>473</v>
      </c>
      <c r="J11" s="168">
        <f t="shared" si="2"/>
        <v>60.876369327073554</v>
      </c>
      <c r="K11" s="80" t="s">
        <v>305</v>
      </c>
      <c r="L11" s="168">
        <f t="shared" si="3"/>
        <v>39.123630672926446</v>
      </c>
      <c r="M11" s="80" t="s">
        <v>149</v>
      </c>
      <c r="N11" s="168">
        <f t="shared" si="4"/>
        <v>19.35483870967742</v>
      </c>
      <c r="O11" s="80" t="s">
        <v>313</v>
      </c>
      <c r="P11" s="168">
        <f t="shared" si="5"/>
        <v>80.645161290322577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47"/>
      <c r="V11" s="185"/>
      <c r="W11" s="185"/>
      <c r="X11" s="185"/>
      <c r="Y11" s="185"/>
    </row>
    <row r="12" spans="1:25" ht="25.5" customHeight="1">
      <c r="A12" s="139" t="s">
        <v>135</v>
      </c>
      <c r="B12" s="80" t="s">
        <v>620</v>
      </c>
      <c r="C12" s="80" t="s">
        <v>621</v>
      </c>
      <c r="D12" s="80" t="s">
        <v>533</v>
      </c>
      <c r="E12" s="80" t="s">
        <v>161</v>
      </c>
      <c r="F12" s="168">
        <f t="shared" si="0"/>
        <v>62.068965517241381</v>
      </c>
      <c r="G12" s="80" t="s">
        <v>297</v>
      </c>
      <c r="H12" s="168">
        <f t="shared" si="1"/>
        <v>37.931034482758619</v>
      </c>
      <c r="I12" s="80" t="s">
        <v>622</v>
      </c>
      <c r="J12" s="168">
        <f t="shared" si="2"/>
        <v>43.972835314091682</v>
      </c>
      <c r="K12" s="80" t="s">
        <v>623</v>
      </c>
      <c r="L12" s="168">
        <f t="shared" si="3"/>
        <v>56.027164685908318</v>
      </c>
      <c r="M12" s="80" t="s">
        <v>213</v>
      </c>
      <c r="N12" s="168">
        <f t="shared" si="4"/>
        <v>39.111111111111114</v>
      </c>
      <c r="O12" s="80" t="s">
        <v>624</v>
      </c>
      <c r="P12" s="168">
        <f t="shared" si="5"/>
        <v>60.888888888888893</v>
      </c>
      <c r="Q12" s="140" t="s">
        <v>27</v>
      </c>
      <c r="R12" s="140" t="s">
        <v>27</v>
      </c>
      <c r="S12" s="80" t="s">
        <v>110</v>
      </c>
      <c r="T12" s="172">
        <v>100</v>
      </c>
      <c r="U12" s="146"/>
      <c r="V12" s="185"/>
      <c r="W12" s="185"/>
      <c r="X12" s="185"/>
      <c r="Y12" s="185"/>
    </row>
    <row r="13" spans="1:25" ht="25.5" customHeight="1">
      <c r="A13" s="93" t="s">
        <v>7</v>
      </c>
      <c r="B13" s="80" t="s">
        <v>625</v>
      </c>
      <c r="C13" s="80" t="s">
        <v>626</v>
      </c>
      <c r="D13" s="80" t="s">
        <v>627</v>
      </c>
      <c r="E13" s="80" t="s">
        <v>99</v>
      </c>
      <c r="F13" s="168">
        <f t="shared" si="0"/>
        <v>58.333333333333336</v>
      </c>
      <c r="G13" s="80" t="s">
        <v>167</v>
      </c>
      <c r="H13" s="168">
        <f t="shared" si="1"/>
        <v>41.666666666666671</v>
      </c>
      <c r="I13" s="80" t="s">
        <v>186</v>
      </c>
      <c r="J13" s="168">
        <f t="shared" si="2"/>
        <v>46.859903381642518</v>
      </c>
      <c r="K13" s="80" t="s">
        <v>628</v>
      </c>
      <c r="L13" s="168">
        <f t="shared" si="3"/>
        <v>53.140096618357489</v>
      </c>
      <c r="M13" s="80" t="s">
        <v>529</v>
      </c>
      <c r="N13" s="168">
        <f t="shared" si="4"/>
        <v>33.093525179856115</v>
      </c>
      <c r="O13" s="80" t="s">
        <v>422</v>
      </c>
      <c r="P13" s="168">
        <f t="shared" si="5"/>
        <v>66.906474820143885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47"/>
      <c r="V13" s="185"/>
      <c r="W13" s="185"/>
      <c r="X13" s="185"/>
      <c r="Y13" s="185"/>
    </row>
    <row r="14" spans="1:25" ht="25.5" customHeight="1">
      <c r="A14" s="93" t="s">
        <v>8</v>
      </c>
      <c r="B14" s="80" t="s">
        <v>583</v>
      </c>
      <c r="C14" s="80" t="s">
        <v>241</v>
      </c>
      <c r="D14" s="80" t="s">
        <v>594</v>
      </c>
      <c r="E14" s="80" t="s">
        <v>309</v>
      </c>
      <c r="F14" s="168">
        <f t="shared" si="0"/>
        <v>66.666666666666657</v>
      </c>
      <c r="G14" s="80" t="s">
        <v>167</v>
      </c>
      <c r="H14" s="168">
        <f t="shared" si="1"/>
        <v>33.333333333333329</v>
      </c>
      <c r="I14" s="80" t="s">
        <v>157</v>
      </c>
      <c r="J14" s="168">
        <f t="shared" si="2"/>
        <v>42.718446601941743</v>
      </c>
      <c r="K14" s="80" t="s">
        <v>371</v>
      </c>
      <c r="L14" s="168">
        <f t="shared" si="3"/>
        <v>57.28155339805825</v>
      </c>
      <c r="M14" s="80" t="s">
        <v>166</v>
      </c>
      <c r="N14" s="168">
        <f t="shared" si="4"/>
        <v>49.397590361445779</v>
      </c>
      <c r="O14" s="80" t="s">
        <v>240</v>
      </c>
      <c r="P14" s="168">
        <f t="shared" si="5"/>
        <v>50.602409638554214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47"/>
      <c r="V14" s="185"/>
      <c r="W14" s="185"/>
      <c r="X14" s="185"/>
      <c r="Y14" s="185"/>
    </row>
    <row r="15" spans="1:25" ht="25.5" customHeight="1">
      <c r="A15" s="93" t="s">
        <v>9</v>
      </c>
      <c r="B15" s="80" t="s">
        <v>389</v>
      </c>
      <c r="C15" s="80" t="s">
        <v>289</v>
      </c>
      <c r="D15" s="80" t="s">
        <v>629</v>
      </c>
      <c r="E15" s="80" t="s">
        <v>92</v>
      </c>
      <c r="F15" s="168">
        <f t="shared" si="0"/>
        <v>50</v>
      </c>
      <c r="G15" s="80" t="s">
        <v>92</v>
      </c>
      <c r="H15" s="168">
        <f t="shared" si="1"/>
        <v>50</v>
      </c>
      <c r="I15" s="80" t="s">
        <v>318</v>
      </c>
      <c r="J15" s="168">
        <f t="shared" si="2"/>
        <v>29.166666666666668</v>
      </c>
      <c r="K15" s="80" t="s">
        <v>164</v>
      </c>
      <c r="L15" s="168">
        <f t="shared" si="3"/>
        <v>70.833333333333343</v>
      </c>
      <c r="M15" s="80" t="s">
        <v>92</v>
      </c>
      <c r="N15" s="168">
        <f t="shared" si="4"/>
        <v>33.333333333333329</v>
      </c>
      <c r="O15" s="80" t="s">
        <v>110</v>
      </c>
      <c r="P15" s="168">
        <f t="shared" si="5"/>
        <v>66.666666666666657</v>
      </c>
      <c r="Q15" s="140" t="s">
        <v>27</v>
      </c>
      <c r="R15" s="140" t="s">
        <v>27</v>
      </c>
      <c r="S15" s="80" t="s">
        <v>110</v>
      </c>
      <c r="T15" s="172">
        <v>100</v>
      </c>
      <c r="U15" s="146"/>
      <c r="V15" s="185"/>
      <c r="W15" s="185"/>
      <c r="X15" s="185"/>
      <c r="Y15" s="185"/>
    </row>
    <row r="16" spans="1:25" ht="25.5" customHeight="1">
      <c r="A16" s="142" t="s">
        <v>168</v>
      </c>
      <c r="B16" s="86" t="s">
        <v>363</v>
      </c>
      <c r="C16" s="86" t="s">
        <v>486</v>
      </c>
      <c r="D16" s="86" t="s">
        <v>630</v>
      </c>
      <c r="E16" s="86" t="s">
        <v>220</v>
      </c>
      <c r="F16" s="168">
        <f t="shared" si="0"/>
        <v>34.693877551020407</v>
      </c>
      <c r="G16" s="86" t="s">
        <v>577</v>
      </c>
      <c r="H16" s="168">
        <f t="shared" si="1"/>
        <v>65.306122448979593</v>
      </c>
      <c r="I16" s="86" t="s">
        <v>631</v>
      </c>
      <c r="J16" s="168">
        <f t="shared" si="2"/>
        <v>27.374517374517378</v>
      </c>
      <c r="K16" s="86" t="s">
        <v>632</v>
      </c>
      <c r="L16" s="168">
        <f t="shared" si="3"/>
        <v>72.625482625482633</v>
      </c>
      <c r="M16" s="86" t="s">
        <v>280</v>
      </c>
      <c r="N16" s="168">
        <f t="shared" si="4"/>
        <v>26.150121065375302</v>
      </c>
      <c r="O16" s="86" t="s">
        <v>633</v>
      </c>
      <c r="P16" s="168">
        <f t="shared" si="5"/>
        <v>73.849878934624698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47"/>
      <c r="V16" s="185"/>
      <c r="W16" s="185"/>
      <c r="X16" s="185"/>
      <c r="Y16" s="185"/>
    </row>
    <row r="17" spans="1:25">
      <c r="A17" s="378" t="s">
        <v>328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137"/>
      <c r="U17" s="137"/>
      <c r="V17" s="102"/>
      <c r="W17" s="102"/>
      <c r="X17" s="102"/>
      <c r="Y17" s="102"/>
    </row>
  </sheetData>
  <mergeCells count="11">
    <mergeCell ref="A2:T2"/>
    <mergeCell ref="A3:T3"/>
    <mergeCell ref="A5:A6"/>
    <mergeCell ref="B5:D5"/>
    <mergeCell ref="A1:T1"/>
    <mergeCell ref="A4:T4"/>
    <mergeCell ref="A17:S17"/>
    <mergeCell ref="E5:H5"/>
    <mergeCell ref="I5:L5"/>
    <mergeCell ref="M5:P5"/>
    <mergeCell ref="Q5:T5"/>
  </mergeCells>
  <phoneticPr fontId="29" type="noConversion"/>
  <pageMargins left="0.7" right="0.7" top="0.75" bottom="0.75" header="0.3" footer="0.3"/>
  <pageSetup paperSize="9" scale="68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17"/>
  <sheetViews>
    <sheetView zoomScale="80" zoomScaleNormal="80" workbookViewId="0">
      <selection activeCell="A4" sqref="A4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24" width="9" style="104"/>
    <col min="25" max="16384" width="9" style="180"/>
  </cols>
  <sheetData>
    <row r="1" spans="1:38" ht="23.25" customHeight="1">
      <c r="A1" s="375" t="s">
        <v>548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180"/>
      <c r="V1" s="180"/>
      <c r="W1" s="180"/>
      <c r="X1" s="180"/>
    </row>
    <row r="2" spans="1:38" ht="23.25" customHeight="1">
      <c r="A2" s="375" t="s">
        <v>547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180"/>
      <c r="V2" s="180"/>
      <c r="W2" s="180"/>
      <c r="X2" s="180"/>
    </row>
    <row r="3" spans="1:38" ht="23.25" customHeight="1">
      <c r="A3" s="375" t="s">
        <v>553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179"/>
      <c r="V3" s="179"/>
      <c r="W3" s="179"/>
      <c r="X3" s="179"/>
    </row>
    <row r="4" spans="1:38"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6" t="s">
        <v>497</v>
      </c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</row>
    <row r="5" spans="1:38" ht="42" customHeight="1">
      <c r="A5" s="381" t="s">
        <v>637</v>
      </c>
      <c r="B5" s="383" t="s">
        <v>498</v>
      </c>
      <c r="C5" s="384"/>
      <c r="D5" s="385"/>
      <c r="E5" s="383" t="s">
        <v>499</v>
      </c>
      <c r="F5" s="384"/>
      <c r="G5" s="384"/>
      <c r="H5" s="385"/>
      <c r="I5" s="383" t="s">
        <v>500</v>
      </c>
      <c r="J5" s="384"/>
      <c r="K5" s="384"/>
      <c r="L5" s="385"/>
      <c r="M5" s="383" t="s">
        <v>501</v>
      </c>
      <c r="N5" s="384"/>
      <c r="O5" s="384"/>
      <c r="P5" s="385"/>
      <c r="Q5" s="383" t="s">
        <v>502</v>
      </c>
      <c r="R5" s="384"/>
      <c r="S5" s="384"/>
      <c r="T5" s="385"/>
      <c r="U5" s="180"/>
      <c r="V5" s="180"/>
      <c r="W5" s="180"/>
      <c r="X5" s="180"/>
    </row>
    <row r="6" spans="1:38" ht="34.5" customHeight="1">
      <c r="A6" s="382"/>
      <c r="B6" s="175" t="s">
        <v>503</v>
      </c>
      <c r="C6" s="175" t="s">
        <v>2</v>
      </c>
      <c r="D6" s="175" t="s">
        <v>3</v>
      </c>
      <c r="E6" s="175" t="s">
        <v>2</v>
      </c>
      <c r="F6" s="175" t="s">
        <v>549</v>
      </c>
      <c r="G6" s="175" t="s">
        <v>3</v>
      </c>
      <c r="H6" s="175" t="s">
        <v>549</v>
      </c>
      <c r="I6" s="175" t="s">
        <v>2</v>
      </c>
      <c r="J6" s="175" t="s">
        <v>549</v>
      </c>
      <c r="K6" s="175" t="s">
        <v>3</v>
      </c>
      <c r="L6" s="175" t="s">
        <v>549</v>
      </c>
      <c r="M6" s="175" t="s">
        <v>2</v>
      </c>
      <c r="N6" s="175" t="s">
        <v>549</v>
      </c>
      <c r="O6" s="175" t="s">
        <v>3</v>
      </c>
      <c r="P6" s="175" t="s">
        <v>549</v>
      </c>
      <c r="Q6" s="175" t="s">
        <v>2</v>
      </c>
      <c r="R6" s="175" t="s">
        <v>549</v>
      </c>
      <c r="S6" s="175" t="s">
        <v>3</v>
      </c>
      <c r="T6" s="175" t="s">
        <v>549</v>
      </c>
      <c r="U6" s="180"/>
      <c r="V6" s="180"/>
      <c r="W6" s="180"/>
      <c r="X6" s="180"/>
    </row>
    <row r="7" spans="1:38" ht="25.5" customHeight="1">
      <c r="A7" s="139" t="s">
        <v>504</v>
      </c>
      <c r="B7" s="80" t="s">
        <v>554</v>
      </c>
      <c r="C7" s="80" t="s">
        <v>555</v>
      </c>
      <c r="D7" s="80" t="s">
        <v>556</v>
      </c>
      <c r="E7" s="80" t="s">
        <v>348</v>
      </c>
      <c r="F7" s="172">
        <f>E7/(E7+G7)*100</f>
        <v>50.751879699248128</v>
      </c>
      <c r="G7" s="80" t="s">
        <v>409</v>
      </c>
      <c r="H7" s="172">
        <f>G7/(E7+G7)*100</f>
        <v>49.248120300751879</v>
      </c>
      <c r="I7" s="80" t="s">
        <v>578</v>
      </c>
      <c r="J7" s="172">
        <f>I7/(I7+K7)*100</f>
        <v>31.218787960588472</v>
      </c>
      <c r="K7" s="80" t="s">
        <v>585</v>
      </c>
      <c r="L7" s="172">
        <f>K7/(I7+K7)*100</f>
        <v>68.781212039411514</v>
      </c>
      <c r="M7" s="80" t="s">
        <v>592</v>
      </c>
      <c r="N7" s="172">
        <f>M7/(M7+O7)*100</f>
        <v>25.492957746478872</v>
      </c>
      <c r="O7" s="80" t="s">
        <v>595</v>
      </c>
      <c r="P7" s="172">
        <f>O7/(M7+O7)*100</f>
        <v>74.507042253521121</v>
      </c>
      <c r="Q7" s="140" t="s">
        <v>27</v>
      </c>
      <c r="R7" s="140" t="s">
        <v>27</v>
      </c>
      <c r="S7" s="80" t="s">
        <v>145</v>
      </c>
      <c r="T7" s="173">
        <v>100</v>
      </c>
      <c r="U7" s="180"/>
      <c r="V7" s="180"/>
      <c r="W7" s="180"/>
      <c r="X7" s="180"/>
    </row>
    <row r="8" spans="1:38" ht="25.5" customHeight="1">
      <c r="A8" s="141" t="s">
        <v>512</v>
      </c>
      <c r="B8" s="80" t="s">
        <v>557</v>
      </c>
      <c r="C8" s="80" t="s">
        <v>558</v>
      </c>
      <c r="D8" s="80" t="s">
        <v>559</v>
      </c>
      <c r="E8" s="80" t="s">
        <v>322</v>
      </c>
      <c r="F8" s="172">
        <f t="shared" ref="F8:F16" si="0">E8/(E8+G8)*100</f>
        <v>53.723404255319153</v>
      </c>
      <c r="G8" s="80" t="s">
        <v>281</v>
      </c>
      <c r="H8" s="172">
        <f t="shared" ref="H8:H16" si="1">G8/(E8+G8)*100</f>
        <v>46.276595744680847</v>
      </c>
      <c r="I8" s="80" t="s">
        <v>579</v>
      </c>
      <c r="J8" s="172">
        <f t="shared" ref="J8:J16" si="2">I8/(I8+K8)*100</f>
        <v>31.595164730978905</v>
      </c>
      <c r="K8" s="80" t="s">
        <v>586</v>
      </c>
      <c r="L8" s="172">
        <f t="shared" ref="L8:L16" si="3">K8/(I8+K8)*100</f>
        <v>68.404835269021092</v>
      </c>
      <c r="M8" s="80" t="s">
        <v>593</v>
      </c>
      <c r="N8" s="172">
        <f t="shared" ref="N8:N16" si="4">M8/(M8+O8)*100</f>
        <v>20.764331210191084</v>
      </c>
      <c r="O8" s="80" t="s">
        <v>596</v>
      </c>
      <c r="P8" s="172">
        <f t="shared" ref="P8:P16" si="5">O8/(M8+O8)*100</f>
        <v>79.235668789808926</v>
      </c>
      <c r="Q8" s="140" t="s">
        <v>27</v>
      </c>
      <c r="R8" s="140" t="s">
        <v>27</v>
      </c>
      <c r="S8" s="80" t="s">
        <v>92</v>
      </c>
      <c r="T8" s="172">
        <v>100</v>
      </c>
      <c r="U8" s="180"/>
      <c r="V8" s="180"/>
      <c r="W8" s="180"/>
      <c r="X8" s="180"/>
    </row>
    <row r="9" spans="1:38" ht="25.5" customHeight="1">
      <c r="A9" s="93" t="s">
        <v>4</v>
      </c>
      <c r="B9" s="80" t="s">
        <v>560</v>
      </c>
      <c r="C9" s="80" t="s">
        <v>406</v>
      </c>
      <c r="D9" s="80" t="s">
        <v>561</v>
      </c>
      <c r="E9" s="80" t="s">
        <v>575</v>
      </c>
      <c r="F9" s="172">
        <f t="shared" si="0"/>
        <v>51.68539325842697</v>
      </c>
      <c r="G9" s="80" t="s">
        <v>576</v>
      </c>
      <c r="H9" s="172">
        <f t="shared" si="1"/>
        <v>48.314606741573037</v>
      </c>
      <c r="I9" s="80" t="s">
        <v>580</v>
      </c>
      <c r="J9" s="172">
        <f t="shared" si="2"/>
        <v>25.974787452360008</v>
      </c>
      <c r="K9" s="80" t="s">
        <v>587</v>
      </c>
      <c r="L9" s="172">
        <f t="shared" si="3"/>
        <v>74.025212547639981</v>
      </c>
      <c r="M9" s="80" t="s">
        <v>534</v>
      </c>
      <c r="N9" s="172">
        <f t="shared" si="4"/>
        <v>20.457796852646638</v>
      </c>
      <c r="O9" s="80" t="s">
        <v>597</v>
      </c>
      <c r="P9" s="172">
        <f t="shared" si="5"/>
        <v>79.542203147353362</v>
      </c>
      <c r="Q9" s="140" t="s">
        <v>27</v>
      </c>
      <c r="R9" s="140" t="s">
        <v>27</v>
      </c>
      <c r="S9" s="80" t="s">
        <v>92</v>
      </c>
      <c r="T9" s="172">
        <v>100</v>
      </c>
      <c r="U9" s="180"/>
      <c r="V9" s="180"/>
      <c r="W9" s="180"/>
      <c r="X9" s="180"/>
    </row>
    <row r="10" spans="1:38" ht="25.5" customHeight="1">
      <c r="A10" s="93" t="s">
        <v>5</v>
      </c>
      <c r="B10" s="80" t="s">
        <v>308</v>
      </c>
      <c r="C10" s="80" t="s">
        <v>369</v>
      </c>
      <c r="D10" s="80" t="s">
        <v>424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571</v>
      </c>
      <c r="J10" s="172">
        <f t="shared" si="2"/>
        <v>33.333333333333329</v>
      </c>
      <c r="K10" s="80" t="s">
        <v>526</v>
      </c>
      <c r="L10" s="172">
        <f t="shared" si="3"/>
        <v>66.666666666666657</v>
      </c>
      <c r="M10" s="80" t="s">
        <v>304</v>
      </c>
      <c r="N10" s="172">
        <f t="shared" si="4"/>
        <v>32.142857142857146</v>
      </c>
      <c r="O10" s="80" t="s">
        <v>598</v>
      </c>
      <c r="P10" s="172">
        <f t="shared" si="5"/>
        <v>67.857142857142861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80"/>
      <c r="V10" s="180"/>
      <c r="W10" s="180"/>
      <c r="X10" s="180"/>
    </row>
    <row r="11" spans="1:38" ht="25.5" customHeight="1">
      <c r="A11" s="93" t="s">
        <v>6</v>
      </c>
      <c r="B11" s="80" t="s">
        <v>562</v>
      </c>
      <c r="C11" s="80" t="s">
        <v>218</v>
      </c>
      <c r="D11" s="80" t="s">
        <v>563</v>
      </c>
      <c r="E11" s="80" t="s">
        <v>167</v>
      </c>
      <c r="F11" s="172">
        <f t="shared" si="0"/>
        <v>83.333333333333343</v>
      </c>
      <c r="G11" s="80" t="s">
        <v>92</v>
      </c>
      <c r="H11" s="172">
        <f t="shared" si="1"/>
        <v>16.666666666666664</v>
      </c>
      <c r="I11" s="80" t="s">
        <v>581</v>
      </c>
      <c r="J11" s="172">
        <f t="shared" si="2"/>
        <v>60.964230171073098</v>
      </c>
      <c r="K11" s="80" t="s">
        <v>588</v>
      </c>
      <c r="L11" s="172">
        <f t="shared" si="3"/>
        <v>39.035769828926902</v>
      </c>
      <c r="M11" s="80" t="s">
        <v>297</v>
      </c>
      <c r="N11" s="172">
        <f t="shared" si="4"/>
        <v>18.96551724137931</v>
      </c>
      <c r="O11" s="80" t="s">
        <v>472</v>
      </c>
      <c r="P11" s="172">
        <f t="shared" si="5"/>
        <v>81.034482758620683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80"/>
      <c r="V11" s="180"/>
      <c r="W11" s="180"/>
      <c r="X11" s="180"/>
    </row>
    <row r="12" spans="1:38" ht="25.5" customHeight="1">
      <c r="A12" s="139" t="s">
        <v>530</v>
      </c>
      <c r="B12" s="80" t="s">
        <v>531</v>
      </c>
      <c r="C12" s="80" t="s">
        <v>564</v>
      </c>
      <c r="D12" s="80" t="s">
        <v>565</v>
      </c>
      <c r="E12" s="80" t="s">
        <v>161</v>
      </c>
      <c r="F12" s="172">
        <f t="shared" si="0"/>
        <v>60</v>
      </c>
      <c r="G12" s="80" t="s">
        <v>149</v>
      </c>
      <c r="H12" s="172">
        <f t="shared" si="1"/>
        <v>40</v>
      </c>
      <c r="I12" s="80" t="s">
        <v>582</v>
      </c>
      <c r="J12" s="172">
        <f t="shared" si="2"/>
        <v>44.463087248322147</v>
      </c>
      <c r="K12" s="80" t="s">
        <v>589</v>
      </c>
      <c r="L12" s="172">
        <f t="shared" si="3"/>
        <v>55.536912751677846</v>
      </c>
      <c r="M12" s="80" t="s">
        <v>422</v>
      </c>
      <c r="N12" s="172">
        <f t="shared" si="4"/>
        <v>40.086206896551722</v>
      </c>
      <c r="O12" s="80" t="s">
        <v>238</v>
      </c>
      <c r="P12" s="172">
        <f t="shared" si="5"/>
        <v>59.913793103448278</v>
      </c>
      <c r="Q12" s="140" t="s">
        <v>27</v>
      </c>
      <c r="R12" s="140" t="s">
        <v>27</v>
      </c>
      <c r="S12" s="80" t="s">
        <v>110</v>
      </c>
      <c r="T12" s="172">
        <v>100</v>
      </c>
      <c r="U12" s="180"/>
      <c r="V12" s="180"/>
      <c r="W12" s="180"/>
      <c r="X12" s="180"/>
    </row>
    <row r="13" spans="1:38" ht="25.5" customHeight="1">
      <c r="A13" s="93" t="s">
        <v>7</v>
      </c>
      <c r="B13" s="80" t="s">
        <v>566</v>
      </c>
      <c r="C13" s="80" t="s">
        <v>567</v>
      </c>
      <c r="D13" s="80" t="s">
        <v>568</v>
      </c>
      <c r="E13" s="80" t="s">
        <v>99</v>
      </c>
      <c r="F13" s="172">
        <f t="shared" si="0"/>
        <v>58.333333333333336</v>
      </c>
      <c r="G13" s="80" t="s">
        <v>167</v>
      </c>
      <c r="H13" s="172">
        <f t="shared" si="1"/>
        <v>41.666666666666671</v>
      </c>
      <c r="I13" s="80" t="s">
        <v>583</v>
      </c>
      <c r="J13" s="172">
        <f t="shared" si="2"/>
        <v>47.5177304964539</v>
      </c>
      <c r="K13" s="80" t="s">
        <v>590</v>
      </c>
      <c r="L13" s="172">
        <f t="shared" si="3"/>
        <v>52.4822695035461</v>
      </c>
      <c r="M13" s="80" t="s">
        <v>388</v>
      </c>
      <c r="N13" s="172">
        <f t="shared" si="4"/>
        <v>33.802816901408448</v>
      </c>
      <c r="O13" s="80" t="s">
        <v>163</v>
      </c>
      <c r="P13" s="172">
        <f t="shared" si="5"/>
        <v>66.197183098591552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80"/>
      <c r="V13" s="180"/>
      <c r="W13" s="180"/>
      <c r="X13" s="180"/>
    </row>
    <row r="14" spans="1:38" ht="25.5" customHeight="1">
      <c r="A14" s="93" t="s">
        <v>8</v>
      </c>
      <c r="B14" s="80" t="s">
        <v>569</v>
      </c>
      <c r="C14" s="80" t="s">
        <v>491</v>
      </c>
      <c r="D14" s="80" t="s">
        <v>280</v>
      </c>
      <c r="E14" s="80" t="s">
        <v>309</v>
      </c>
      <c r="F14" s="172">
        <f t="shared" si="0"/>
        <v>62.5</v>
      </c>
      <c r="G14" s="80" t="s">
        <v>192</v>
      </c>
      <c r="H14" s="172">
        <f t="shared" si="1"/>
        <v>37.5</v>
      </c>
      <c r="I14" s="80" t="s">
        <v>162</v>
      </c>
      <c r="J14" s="172">
        <f t="shared" si="2"/>
        <v>42.156862745098039</v>
      </c>
      <c r="K14" s="80" t="s">
        <v>371</v>
      </c>
      <c r="L14" s="172">
        <f t="shared" si="3"/>
        <v>57.843137254901968</v>
      </c>
      <c r="M14" s="80" t="s">
        <v>157</v>
      </c>
      <c r="N14" s="172">
        <f t="shared" si="4"/>
        <v>50.574712643678168</v>
      </c>
      <c r="O14" s="80" t="s">
        <v>162</v>
      </c>
      <c r="P14" s="172">
        <f t="shared" si="5"/>
        <v>49.425287356321839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80"/>
      <c r="V14" s="180"/>
      <c r="W14" s="180"/>
      <c r="X14" s="180"/>
    </row>
    <row r="15" spans="1:38" ht="25.5" customHeight="1">
      <c r="A15" s="93" t="s">
        <v>9</v>
      </c>
      <c r="B15" s="80" t="s">
        <v>570</v>
      </c>
      <c r="C15" s="80" t="s">
        <v>289</v>
      </c>
      <c r="D15" s="80" t="s">
        <v>571</v>
      </c>
      <c r="E15" s="80" t="s">
        <v>92</v>
      </c>
      <c r="F15" s="172">
        <f t="shared" si="0"/>
        <v>50</v>
      </c>
      <c r="G15" s="80" t="s">
        <v>92</v>
      </c>
      <c r="H15" s="172">
        <f t="shared" si="1"/>
        <v>50</v>
      </c>
      <c r="I15" s="80" t="s">
        <v>318</v>
      </c>
      <c r="J15" s="172">
        <f t="shared" si="2"/>
        <v>29.577464788732392</v>
      </c>
      <c r="K15" s="80" t="s">
        <v>313</v>
      </c>
      <c r="L15" s="172">
        <f t="shared" si="3"/>
        <v>70.422535211267601</v>
      </c>
      <c r="M15" s="80" t="s">
        <v>92</v>
      </c>
      <c r="N15" s="172">
        <f t="shared" si="4"/>
        <v>33.333333333333329</v>
      </c>
      <c r="O15" s="80" t="s">
        <v>110</v>
      </c>
      <c r="P15" s="172">
        <f t="shared" si="5"/>
        <v>66.666666666666657</v>
      </c>
      <c r="Q15" s="140" t="s">
        <v>27</v>
      </c>
      <c r="R15" s="140" t="s">
        <v>27</v>
      </c>
      <c r="S15" s="80" t="s">
        <v>110</v>
      </c>
      <c r="T15" s="172">
        <v>100</v>
      </c>
      <c r="U15" s="180"/>
      <c r="V15" s="180"/>
      <c r="W15" s="180"/>
      <c r="X15" s="180"/>
    </row>
    <row r="16" spans="1:38" ht="25.5" customHeight="1">
      <c r="A16" s="142" t="s">
        <v>540</v>
      </c>
      <c r="B16" s="86" t="s">
        <v>572</v>
      </c>
      <c r="C16" s="86" t="s">
        <v>573</v>
      </c>
      <c r="D16" s="86" t="s">
        <v>574</v>
      </c>
      <c r="E16" s="86" t="s">
        <v>423</v>
      </c>
      <c r="F16" s="172">
        <f t="shared" si="0"/>
        <v>33.333333333333329</v>
      </c>
      <c r="G16" s="86" t="s">
        <v>577</v>
      </c>
      <c r="H16" s="172">
        <f t="shared" si="1"/>
        <v>66.666666666666657</v>
      </c>
      <c r="I16" s="86" t="s">
        <v>584</v>
      </c>
      <c r="J16" s="172">
        <f t="shared" si="2"/>
        <v>27.563608326908252</v>
      </c>
      <c r="K16" s="86" t="s">
        <v>591</v>
      </c>
      <c r="L16" s="172">
        <f t="shared" si="3"/>
        <v>72.436391673091748</v>
      </c>
      <c r="M16" s="86" t="s">
        <v>594</v>
      </c>
      <c r="N16" s="172">
        <f t="shared" si="4"/>
        <v>26.302729528535977</v>
      </c>
      <c r="O16" s="86" t="s">
        <v>492</v>
      </c>
      <c r="P16" s="172">
        <f t="shared" si="5"/>
        <v>73.697270471464009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80"/>
      <c r="V16" s="180"/>
      <c r="W16" s="180"/>
      <c r="X16" s="180"/>
    </row>
    <row r="17" spans="1:24">
      <c r="A17" s="378" t="s">
        <v>328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137"/>
      <c r="U17" s="102"/>
      <c r="V17" s="102"/>
      <c r="W17" s="102"/>
      <c r="X17" s="102"/>
    </row>
  </sheetData>
  <mergeCells count="10">
    <mergeCell ref="A17:S17"/>
    <mergeCell ref="A1:T1"/>
    <mergeCell ref="A2:T2"/>
    <mergeCell ref="A3:T3"/>
    <mergeCell ref="A5:A6"/>
    <mergeCell ref="B5:D5"/>
    <mergeCell ref="E5:H5"/>
    <mergeCell ref="I5:L5"/>
    <mergeCell ref="M5:P5"/>
    <mergeCell ref="Q5:T5"/>
  </mergeCells>
  <phoneticPr fontId="28" type="noConversion"/>
  <pageMargins left="0.7" right="0.7" top="0.75" bottom="0.75" header="0.3" footer="0.3"/>
  <pageSetup paperSize="9" scale="68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L17"/>
  <sheetViews>
    <sheetView zoomScale="70" zoomScaleNormal="70" workbookViewId="0">
      <selection activeCell="A3" sqref="A3:T3"/>
    </sheetView>
  </sheetViews>
  <sheetFormatPr defaultColWidth="9" defaultRowHeight="16.2"/>
  <cols>
    <col min="1" max="1" width="20.44140625" style="103" customWidth="1"/>
    <col min="2" max="5" width="9" style="104"/>
    <col min="6" max="6" width="9" style="104" customWidth="1"/>
    <col min="7" max="24" width="9" style="104"/>
    <col min="25" max="16384" width="9" style="161"/>
  </cols>
  <sheetData>
    <row r="1" spans="1:38" ht="23.25" customHeight="1">
      <c r="A1" s="375" t="s">
        <v>548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161"/>
      <c r="V1" s="161"/>
      <c r="W1" s="161"/>
      <c r="X1" s="161"/>
    </row>
    <row r="2" spans="1:38" ht="23.25" customHeight="1">
      <c r="A2" s="375" t="s">
        <v>547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161"/>
      <c r="V2" s="161"/>
      <c r="W2" s="161"/>
      <c r="X2" s="161"/>
    </row>
    <row r="3" spans="1:38" ht="23.25" customHeight="1">
      <c r="A3" s="375" t="s">
        <v>546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162"/>
      <c r="V3" s="162"/>
      <c r="W3" s="162"/>
      <c r="X3" s="162"/>
    </row>
    <row r="4" spans="1:38"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74" t="s">
        <v>497</v>
      </c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</row>
    <row r="5" spans="1:38" ht="42" customHeight="1">
      <c r="A5" s="381" t="s">
        <v>552</v>
      </c>
      <c r="B5" s="383" t="s">
        <v>498</v>
      </c>
      <c r="C5" s="384"/>
      <c r="D5" s="385"/>
      <c r="E5" s="383" t="s">
        <v>499</v>
      </c>
      <c r="F5" s="384"/>
      <c r="G5" s="384"/>
      <c r="H5" s="385"/>
      <c r="I5" s="383" t="s">
        <v>500</v>
      </c>
      <c r="J5" s="384"/>
      <c r="K5" s="384"/>
      <c r="L5" s="385"/>
      <c r="M5" s="383" t="s">
        <v>501</v>
      </c>
      <c r="N5" s="384"/>
      <c r="O5" s="384"/>
      <c r="P5" s="385"/>
      <c r="Q5" s="383" t="s">
        <v>502</v>
      </c>
      <c r="R5" s="384"/>
      <c r="S5" s="384"/>
      <c r="T5" s="385"/>
      <c r="U5" s="161"/>
      <c r="V5" s="161"/>
      <c r="W5" s="161"/>
      <c r="X5" s="161"/>
    </row>
    <row r="6" spans="1:38" ht="34.5" customHeight="1">
      <c r="A6" s="382"/>
      <c r="B6" s="160" t="s">
        <v>503</v>
      </c>
      <c r="C6" s="160" t="s">
        <v>2</v>
      </c>
      <c r="D6" s="160" t="s">
        <v>3</v>
      </c>
      <c r="E6" s="160" t="s">
        <v>2</v>
      </c>
      <c r="F6" s="160" t="s">
        <v>549</v>
      </c>
      <c r="G6" s="160" t="s">
        <v>3</v>
      </c>
      <c r="H6" s="160" t="s">
        <v>549</v>
      </c>
      <c r="I6" s="160" t="s">
        <v>2</v>
      </c>
      <c r="J6" s="160" t="s">
        <v>549</v>
      </c>
      <c r="K6" s="160" t="s">
        <v>3</v>
      </c>
      <c r="L6" s="160" t="s">
        <v>549</v>
      </c>
      <c r="M6" s="160" t="s">
        <v>2</v>
      </c>
      <c r="N6" s="160" t="s">
        <v>549</v>
      </c>
      <c r="O6" s="160" t="s">
        <v>3</v>
      </c>
      <c r="P6" s="160" t="s">
        <v>549</v>
      </c>
      <c r="Q6" s="160" t="s">
        <v>2</v>
      </c>
      <c r="R6" s="160" t="s">
        <v>549</v>
      </c>
      <c r="S6" s="160" t="s">
        <v>3</v>
      </c>
      <c r="T6" s="160" t="s">
        <v>549</v>
      </c>
      <c r="U6" s="161"/>
      <c r="V6" s="161"/>
      <c r="W6" s="161"/>
      <c r="X6" s="161"/>
    </row>
    <row r="7" spans="1:38" ht="25.5" customHeight="1">
      <c r="A7" s="139" t="s">
        <v>504</v>
      </c>
      <c r="B7" s="80" t="s">
        <v>505</v>
      </c>
      <c r="C7" s="80" t="s">
        <v>346</v>
      </c>
      <c r="D7" s="80" t="s">
        <v>506</v>
      </c>
      <c r="E7" s="80" t="s">
        <v>507</v>
      </c>
      <c r="F7" s="172">
        <f>E7/(E7+G7)*100</f>
        <v>51.320754716981135</v>
      </c>
      <c r="G7" s="80" t="s">
        <v>424</v>
      </c>
      <c r="H7" s="172">
        <f>G7/(E7+G7)*100</f>
        <v>48.679245283018865</v>
      </c>
      <c r="I7" s="80" t="s">
        <v>508</v>
      </c>
      <c r="J7" s="172">
        <f>I7/(I7+K7)*100</f>
        <v>31.448238628694831</v>
      </c>
      <c r="K7" s="80" t="s">
        <v>509</v>
      </c>
      <c r="L7" s="172">
        <f>K7/(I7+K7)*100</f>
        <v>68.551761371305162</v>
      </c>
      <c r="M7" s="80" t="s">
        <v>510</v>
      </c>
      <c r="N7" s="172">
        <f>M7/(M7+O7)*100</f>
        <v>25.450612833453494</v>
      </c>
      <c r="O7" s="80" t="s">
        <v>511</v>
      </c>
      <c r="P7" s="172">
        <f>O7/(M7+O7)*100</f>
        <v>74.549387166546495</v>
      </c>
      <c r="Q7" s="140" t="s">
        <v>27</v>
      </c>
      <c r="R7" s="140" t="s">
        <v>27</v>
      </c>
      <c r="S7" s="80" t="s">
        <v>145</v>
      </c>
      <c r="T7" s="173">
        <v>100</v>
      </c>
      <c r="U7" s="161"/>
      <c r="V7" s="161"/>
      <c r="W7" s="161"/>
      <c r="X7" s="161"/>
    </row>
    <row r="8" spans="1:38" ht="25.5" customHeight="1">
      <c r="A8" s="141" t="s">
        <v>512</v>
      </c>
      <c r="B8" s="80" t="s">
        <v>513</v>
      </c>
      <c r="C8" s="80" t="s">
        <v>514</v>
      </c>
      <c r="D8" s="80" t="s">
        <v>515</v>
      </c>
      <c r="E8" s="80" t="s">
        <v>372</v>
      </c>
      <c r="F8" s="172">
        <f t="shared" ref="F8:F16" si="0">E8/(E8+G8)*100</f>
        <v>55.319148936170215</v>
      </c>
      <c r="G8" s="80" t="s">
        <v>425</v>
      </c>
      <c r="H8" s="172">
        <f t="shared" ref="H8:H16" si="1">G8/(E8+G8)*100</f>
        <v>44.680851063829785</v>
      </c>
      <c r="I8" s="80" t="s">
        <v>516</v>
      </c>
      <c r="J8" s="172">
        <f t="shared" ref="J8:J16" si="2">I8/(I8+K8)*100</f>
        <v>31.803123521060105</v>
      </c>
      <c r="K8" s="80" t="s">
        <v>517</v>
      </c>
      <c r="L8" s="172">
        <f t="shared" ref="L8:L16" si="3">K8/(I8+K8)*100</f>
        <v>68.196876478939899</v>
      </c>
      <c r="M8" s="80" t="s">
        <v>265</v>
      </c>
      <c r="N8" s="172">
        <f t="shared" ref="N8:N16" si="4">M8/(M8+O8)*100</f>
        <v>21.059602649006624</v>
      </c>
      <c r="O8" s="80" t="s">
        <v>518</v>
      </c>
      <c r="P8" s="172">
        <f t="shared" ref="P8:P16" si="5">O8/(M8+O8)*100</f>
        <v>78.940397350993379</v>
      </c>
      <c r="Q8" s="140" t="s">
        <v>27</v>
      </c>
      <c r="R8" s="140" t="s">
        <v>27</v>
      </c>
      <c r="S8" s="80" t="s">
        <v>92</v>
      </c>
      <c r="T8" s="172">
        <v>100</v>
      </c>
      <c r="U8" s="161"/>
      <c r="V8" s="161"/>
      <c r="W8" s="161"/>
      <c r="X8" s="161"/>
    </row>
    <row r="9" spans="1:38" ht="25.5" customHeight="1">
      <c r="A9" s="93" t="s">
        <v>4</v>
      </c>
      <c r="B9" s="80" t="s">
        <v>519</v>
      </c>
      <c r="C9" s="80" t="s">
        <v>520</v>
      </c>
      <c r="D9" s="80" t="s">
        <v>521</v>
      </c>
      <c r="E9" s="80" t="s">
        <v>241</v>
      </c>
      <c r="F9" s="172">
        <f t="shared" si="0"/>
        <v>53.370786516853933</v>
      </c>
      <c r="G9" s="80" t="s">
        <v>357</v>
      </c>
      <c r="H9" s="172">
        <f t="shared" si="1"/>
        <v>46.629213483146067</v>
      </c>
      <c r="I9" s="80" t="s">
        <v>522</v>
      </c>
      <c r="J9" s="172">
        <f t="shared" si="2"/>
        <v>26.098418277680143</v>
      </c>
      <c r="K9" s="80" t="s">
        <v>523</v>
      </c>
      <c r="L9" s="172">
        <f t="shared" si="3"/>
        <v>73.901581722319861</v>
      </c>
      <c r="M9" s="80" t="s">
        <v>238</v>
      </c>
      <c r="N9" s="172">
        <f t="shared" si="4"/>
        <v>20.684523809523807</v>
      </c>
      <c r="O9" s="80" t="s">
        <v>524</v>
      </c>
      <c r="P9" s="172">
        <f t="shared" si="5"/>
        <v>79.31547619047619</v>
      </c>
      <c r="Q9" s="140" t="s">
        <v>27</v>
      </c>
      <c r="R9" s="140" t="s">
        <v>27</v>
      </c>
      <c r="S9" s="80" t="s">
        <v>92</v>
      </c>
      <c r="T9" s="172">
        <v>100</v>
      </c>
      <c r="U9" s="161"/>
      <c r="V9" s="161"/>
      <c r="W9" s="161"/>
      <c r="X9" s="161"/>
    </row>
    <row r="10" spans="1:38" ht="25.5" customHeight="1">
      <c r="A10" s="93" t="s">
        <v>5</v>
      </c>
      <c r="B10" s="80" t="s">
        <v>308</v>
      </c>
      <c r="C10" s="80" t="s">
        <v>525</v>
      </c>
      <c r="D10" s="80" t="s">
        <v>370</v>
      </c>
      <c r="E10" s="80" t="s">
        <v>130</v>
      </c>
      <c r="F10" s="172">
        <v>100</v>
      </c>
      <c r="G10" s="140" t="s">
        <v>27</v>
      </c>
      <c r="H10" s="172" t="s">
        <v>550</v>
      </c>
      <c r="I10" s="80" t="s">
        <v>143</v>
      </c>
      <c r="J10" s="172">
        <f t="shared" si="2"/>
        <v>34.523809523809526</v>
      </c>
      <c r="K10" s="80" t="s">
        <v>526</v>
      </c>
      <c r="L10" s="172">
        <f t="shared" si="3"/>
        <v>65.476190476190482</v>
      </c>
      <c r="M10" s="80" t="s">
        <v>125</v>
      </c>
      <c r="N10" s="172">
        <f t="shared" si="4"/>
        <v>32</v>
      </c>
      <c r="O10" s="80" t="s">
        <v>220</v>
      </c>
      <c r="P10" s="172">
        <f t="shared" si="5"/>
        <v>68</v>
      </c>
      <c r="Q10" s="140" t="s">
        <v>27</v>
      </c>
      <c r="R10" s="140" t="s">
        <v>27</v>
      </c>
      <c r="S10" s="140" t="s">
        <v>27</v>
      </c>
      <c r="T10" s="140" t="s">
        <v>27</v>
      </c>
      <c r="U10" s="161"/>
      <c r="V10" s="161"/>
      <c r="W10" s="161"/>
      <c r="X10" s="161"/>
    </row>
    <row r="11" spans="1:38" ht="25.5" customHeight="1">
      <c r="A11" s="93" t="s">
        <v>6</v>
      </c>
      <c r="B11" s="80" t="s">
        <v>527</v>
      </c>
      <c r="C11" s="80" t="s">
        <v>378</v>
      </c>
      <c r="D11" s="80" t="s">
        <v>469</v>
      </c>
      <c r="E11" s="80" t="s">
        <v>167</v>
      </c>
      <c r="F11" s="172">
        <f t="shared" si="0"/>
        <v>83.333333333333343</v>
      </c>
      <c r="G11" s="80" t="s">
        <v>92</v>
      </c>
      <c r="H11" s="172">
        <f t="shared" si="1"/>
        <v>16.666666666666664</v>
      </c>
      <c r="I11" s="80" t="s">
        <v>131</v>
      </c>
      <c r="J11" s="172">
        <f t="shared" si="2"/>
        <v>61.335403726708073</v>
      </c>
      <c r="K11" s="80" t="s">
        <v>528</v>
      </c>
      <c r="L11" s="172">
        <f t="shared" si="3"/>
        <v>38.66459627329192</v>
      </c>
      <c r="M11" s="80" t="s">
        <v>149</v>
      </c>
      <c r="N11" s="172">
        <f t="shared" si="4"/>
        <v>20.689655172413794</v>
      </c>
      <c r="O11" s="80" t="s">
        <v>529</v>
      </c>
      <c r="P11" s="172">
        <f t="shared" si="5"/>
        <v>79.310344827586206</v>
      </c>
      <c r="Q11" s="140" t="s">
        <v>27</v>
      </c>
      <c r="R11" s="140" t="s">
        <v>27</v>
      </c>
      <c r="S11" s="140" t="s">
        <v>27</v>
      </c>
      <c r="T11" s="140" t="s">
        <v>27</v>
      </c>
      <c r="U11" s="161"/>
      <c r="V11" s="161"/>
      <c r="W11" s="161"/>
      <c r="X11" s="161"/>
    </row>
    <row r="12" spans="1:38" ht="25.5" customHeight="1">
      <c r="A12" s="139" t="s">
        <v>530</v>
      </c>
      <c r="B12" s="80" t="s">
        <v>531</v>
      </c>
      <c r="C12" s="80" t="s">
        <v>532</v>
      </c>
      <c r="D12" s="80" t="s">
        <v>533</v>
      </c>
      <c r="E12" s="80" t="s">
        <v>220</v>
      </c>
      <c r="F12" s="172">
        <f t="shared" si="0"/>
        <v>58.620689655172406</v>
      </c>
      <c r="G12" s="80" t="s">
        <v>149</v>
      </c>
      <c r="H12" s="172">
        <f t="shared" si="1"/>
        <v>41.379310344827587</v>
      </c>
      <c r="I12" s="80" t="s">
        <v>303</v>
      </c>
      <c r="J12" s="172">
        <f t="shared" si="2"/>
        <v>45.346869712351946</v>
      </c>
      <c r="K12" s="80" t="s">
        <v>381</v>
      </c>
      <c r="L12" s="172">
        <f t="shared" si="3"/>
        <v>54.653130287648054</v>
      </c>
      <c r="M12" s="80" t="s">
        <v>241</v>
      </c>
      <c r="N12" s="172">
        <f t="shared" si="4"/>
        <v>39.915966386554622</v>
      </c>
      <c r="O12" s="80" t="s">
        <v>534</v>
      </c>
      <c r="P12" s="172">
        <f t="shared" si="5"/>
        <v>60.084033613445378</v>
      </c>
      <c r="Q12" s="140" t="s">
        <v>27</v>
      </c>
      <c r="R12" s="140" t="s">
        <v>27</v>
      </c>
      <c r="S12" s="80" t="s">
        <v>110</v>
      </c>
      <c r="T12" s="172">
        <v>100</v>
      </c>
      <c r="U12" s="161"/>
      <c r="V12" s="161"/>
      <c r="W12" s="161"/>
      <c r="X12" s="161"/>
    </row>
    <row r="13" spans="1:38" ht="25.5" customHeight="1">
      <c r="A13" s="93" t="s">
        <v>7</v>
      </c>
      <c r="B13" s="80" t="s">
        <v>535</v>
      </c>
      <c r="C13" s="80" t="s">
        <v>536</v>
      </c>
      <c r="D13" s="80" t="s">
        <v>229</v>
      </c>
      <c r="E13" s="80" t="s">
        <v>192</v>
      </c>
      <c r="F13" s="172">
        <f t="shared" si="0"/>
        <v>54.54545454545454</v>
      </c>
      <c r="G13" s="80" t="s">
        <v>167</v>
      </c>
      <c r="H13" s="172">
        <f t="shared" si="1"/>
        <v>45.454545454545453</v>
      </c>
      <c r="I13" s="80" t="s">
        <v>537</v>
      </c>
      <c r="J13" s="172">
        <f t="shared" si="2"/>
        <v>48.456057007125892</v>
      </c>
      <c r="K13" s="80" t="s">
        <v>538</v>
      </c>
      <c r="L13" s="172">
        <f t="shared" si="3"/>
        <v>51.543942992874115</v>
      </c>
      <c r="M13" s="80" t="s">
        <v>313</v>
      </c>
      <c r="N13" s="172">
        <f t="shared" si="4"/>
        <v>34.013605442176868</v>
      </c>
      <c r="O13" s="80" t="s">
        <v>491</v>
      </c>
      <c r="P13" s="172">
        <f t="shared" si="5"/>
        <v>65.986394557823118</v>
      </c>
      <c r="Q13" s="140" t="s">
        <v>27</v>
      </c>
      <c r="R13" s="140" t="s">
        <v>27</v>
      </c>
      <c r="S13" s="140" t="s">
        <v>27</v>
      </c>
      <c r="T13" s="140" t="s">
        <v>27</v>
      </c>
      <c r="U13" s="161"/>
      <c r="V13" s="161"/>
      <c r="W13" s="161"/>
      <c r="X13" s="161"/>
    </row>
    <row r="14" spans="1:38" ht="25.5" customHeight="1">
      <c r="A14" s="93" t="s">
        <v>8</v>
      </c>
      <c r="B14" s="80" t="s">
        <v>537</v>
      </c>
      <c r="C14" s="80" t="s">
        <v>288</v>
      </c>
      <c r="D14" s="80" t="s">
        <v>280</v>
      </c>
      <c r="E14" s="80" t="s">
        <v>309</v>
      </c>
      <c r="F14" s="172">
        <f t="shared" si="0"/>
        <v>62.5</v>
      </c>
      <c r="G14" s="80" t="s">
        <v>192</v>
      </c>
      <c r="H14" s="172">
        <f t="shared" si="1"/>
        <v>37.5</v>
      </c>
      <c r="I14" s="80" t="s">
        <v>240</v>
      </c>
      <c r="J14" s="172">
        <f t="shared" si="2"/>
        <v>42.424242424242422</v>
      </c>
      <c r="K14" s="80" t="s">
        <v>225</v>
      </c>
      <c r="L14" s="172">
        <f t="shared" si="3"/>
        <v>57.575757575757578</v>
      </c>
      <c r="M14" s="80" t="s">
        <v>157</v>
      </c>
      <c r="N14" s="172">
        <f t="shared" si="4"/>
        <v>49.438202247191008</v>
      </c>
      <c r="O14" s="80" t="s">
        <v>481</v>
      </c>
      <c r="P14" s="172">
        <f t="shared" si="5"/>
        <v>50.561797752808992</v>
      </c>
      <c r="Q14" s="140" t="s">
        <v>27</v>
      </c>
      <c r="R14" s="140" t="s">
        <v>27</v>
      </c>
      <c r="S14" s="140" t="s">
        <v>27</v>
      </c>
      <c r="T14" s="140" t="s">
        <v>27</v>
      </c>
      <c r="U14" s="161"/>
      <c r="V14" s="161"/>
      <c r="W14" s="161"/>
      <c r="X14" s="161"/>
    </row>
    <row r="15" spans="1:38" ht="25.5" customHeight="1">
      <c r="A15" s="93" t="s">
        <v>9</v>
      </c>
      <c r="B15" s="80" t="s">
        <v>539</v>
      </c>
      <c r="C15" s="80" t="s">
        <v>483</v>
      </c>
      <c r="D15" s="80" t="s">
        <v>221</v>
      </c>
      <c r="E15" s="80" t="s">
        <v>92</v>
      </c>
      <c r="F15" s="172">
        <f t="shared" si="0"/>
        <v>50</v>
      </c>
      <c r="G15" s="80" t="s">
        <v>92</v>
      </c>
      <c r="H15" s="172">
        <f t="shared" si="1"/>
        <v>50</v>
      </c>
      <c r="I15" s="80" t="s">
        <v>172</v>
      </c>
      <c r="J15" s="172">
        <f t="shared" si="2"/>
        <v>30.985915492957744</v>
      </c>
      <c r="K15" s="80" t="s">
        <v>306</v>
      </c>
      <c r="L15" s="172">
        <f t="shared" si="3"/>
        <v>69.014084507042256</v>
      </c>
      <c r="M15" s="80" t="s">
        <v>92</v>
      </c>
      <c r="N15" s="172">
        <f t="shared" si="4"/>
        <v>50</v>
      </c>
      <c r="O15" s="80" t="s">
        <v>92</v>
      </c>
      <c r="P15" s="172">
        <f t="shared" si="5"/>
        <v>50</v>
      </c>
      <c r="Q15" s="140" t="s">
        <v>27</v>
      </c>
      <c r="R15" s="140" t="s">
        <v>27</v>
      </c>
      <c r="S15" s="80" t="s">
        <v>110</v>
      </c>
      <c r="T15" s="172">
        <v>100</v>
      </c>
      <c r="U15" s="161"/>
      <c r="V15" s="161"/>
      <c r="W15" s="161"/>
      <c r="X15" s="161"/>
    </row>
    <row r="16" spans="1:38" ht="25.5" customHeight="1">
      <c r="A16" s="142" t="s">
        <v>540</v>
      </c>
      <c r="B16" s="86" t="s">
        <v>541</v>
      </c>
      <c r="C16" s="86" t="s">
        <v>542</v>
      </c>
      <c r="D16" s="86" t="s">
        <v>543</v>
      </c>
      <c r="E16" s="86" t="s">
        <v>239</v>
      </c>
      <c r="F16" s="172">
        <f t="shared" si="0"/>
        <v>31.25</v>
      </c>
      <c r="G16" s="86" t="s">
        <v>488</v>
      </c>
      <c r="H16" s="172">
        <f t="shared" si="1"/>
        <v>68.75</v>
      </c>
      <c r="I16" s="86" t="s">
        <v>245</v>
      </c>
      <c r="J16" s="172">
        <f t="shared" si="2"/>
        <v>27.700617283950617</v>
      </c>
      <c r="K16" s="86" t="s">
        <v>544</v>
      </c>
      <c r="L16" s="172">
        <f t="shared" si="3"/>
        <v>72.299382716049394</v>
      </c>
      <c r="M16" s="86" t="s">
        <v>476</v>
      </c>
      <c r="N16" s="172">
        <f t="shared" si="4"/>
        <v>25.126903553299488</v>
      </c>
      <c r="O16" s="86" t="s">
        <v>545</v>
      </c>
      <c r="P16" s="172">
        <f t="shared" si="5"/>
        <v>74.873096446700501</v>
      </c>
      <c r="Q16" s="143" t="s">
        <v>27</v>
      </c>
      <c r="R16" s="143" t="s">
        <v>27</v>
      </c>
      <c r="S16" s="143" t="s">
        <v>27</v>
      </c>
      <c r="T16" s="143" t="s">
        <v>27</v>
      </c>
      <c r="U16" s="161"/>
      <c r="V16" s="161"/>
      <c r="W16" s="161"/>
      <c r="X16" s="161"/>
    </row>
    <row r="17" spans="1:24">
      <c r="A17" s="378" t="s">
        <v>328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137"/>
      <c r="U17" s="102"/>
      <c r="V17" s="102"/>
      <c r="W17" s="102"/>
      <c r="X17" s="102"/>
    </row>
  </sheetData>
  <mergeCells count="10">
    <mergeCell ref="A1:T1"/>
    <mergeCell ref="A17:S17"/>
    <mergeCell ref="E5:H5"/>
    <mergeCell ref="I5:L5"/>
    <mergeCell ref="M5:P5"/>
    <mergeCell ref="Q5:T5"/>
    <mergeCell ref="A2:T2"/>
    <mergeCell ref="A3:T3"/>
    <mergeCell ref="A5:A6"/>
    <mergeCell ref="B5:D5"/>
  </mergeCells>
  <phoneticPr fontId="26" type="noConversion"/>
  <pageMargins left="0.7" right="0.7" top="0.75" bottom="0.75" header="0.3" footer="0.3"/>
  <pageSetup paperSize="9" scale="68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U20"/>
  <sheetViews>
    <sheetView workbookViewId="0">
      <selection activeCell="B23" sqref="B23"/>
    </sheetView>
  </sheetViews>
  <sheetFormatPr defaultRowHeight="16.2"/>
  <cols>
    <col min="1" max="1" width="21.88671875" customWidth="1"/>
    <col min="3" max="8" width="9" customWidth="1"/>
  </cols>
  <sheetData>
    <row r="1" spans="1:21" ht="16.5" customHeight="1">
      <c r="A1" s="375" t="s">
        <v>445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158"/>
    </row>
    <row r="2" spans="1:21" ht="19.8">
      <c r="A2" s="375" t="s">
        <v>76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158"/>
    </row>
    <row r="3" spans="1:21" ht="16.5" customHeight="1">
      <c r="A3" s="375" t="s">
        <v>446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157"/>
    </row>
    <row r="4" spans="1:21">
      <c r="A4" s="392" t="s">
        <v>494</v>
      </c>
      <c r="B4" s="392"/>
      <c r="C4" s="392"/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158"/>
    </row>
    <row r="5" spans="1:21" ht="2.4" customHeight="1">
      <c r="A5" s="377" t="s">
        <v>78</v>
      </c>
      <c r="B5" s="390"/>
      <c r="C5" s="390"/>
      <c r="D5" s="390"/>
      <c r="E5" s="390"/>
      <c r="F5" s="390"/>
      <c r="G5" s="390"/>
      <c r="H5" s="390"/>
      <c r="I5" s="390"/>
      <c r="J5" s="390"/>
      <c r="K5" s="390"/>
      <c r="L5" s="390"/>
      <c r="M5" s="390"/>
      <c r="N5" s="390"/>
      <c r="O5" s="390"/>
      <c r="P5" s="390"/>
      <c r="Q5" s="391"/>
      <c r="R5" s="391"/>
      <c r="S5" s="391"/>
      <c r="T5" s="138"/>
      <c r="U5" s="138"/>
    </row>
    <row r="6" spans="1:21" ht="48.6" customHeight="1">
      <c r="A6" s="381" t="s">
        <v>551</v>
      </c>
      <c r="B6" s="383" t="s">
        <v>80</v>
      </c>
      <c r="C6" s="384"/>
      <c r="D6" s="385"/>
      <c r="E6" s="383" t="s">
        <v>83</v>
      </c>
      <c r="F6" s="384"/>
      <c r="G6" s="384"/>
      <c r="H6" s="385"/>
      <c r="I6" s="383" t="s">
        <v>84</v>
      </c>
      <c r="J6" s="384"/>
      <c r="K6" s="384"/>
      <c r="L6" s="385"/>
      <c r="M6" s="383" t="s">
        <v>85</v>
      </c>
      <c r="N6" s="384"/>
      <c r="O6" s="384"/>
      <c r="P6" s="385"/>
      <c r="Q6" s="386" t="s">
        <v>86</v>
      </c>
      <c r="R6" s="386"/>
      <c r="S6" s="386"/>
      <c r="T6" s="386"/>
      <c r="U6" s="158"/>
    </row>
    <row r="7" spans="1:21" ht="35.4" customHeight="1">
      <c r="A7" s="382"/>
      <c r="B7" s="156" t="s">
        <v>87</v>
      </c>
      <c r="C7" s="156" t="s">
        <v>2</v>
      </c>
      <c r="D7" s="156" t="s">
        <v>3</v>
      </c>
      <c r="E7" s="156" t="s">
        <v>2</v>
      </c>
      <c r="F7" s="159" t="s">
        <v>495</v>
      </c>
      <c r="G7" s="156" t="s">
        <v>3</v>
      </c>
      <c r="H7" s="159" t="s">
        <v>495</v>
      </c>
      <c r="I7" s="156" t="s">
        <v>2</v>
      </c>
      <c r="J7" s="159" t="s">
        <v>495</v>
      </c>
      <c r="K7" s="156" t="s">
        <v>3</v>
      </c>
      <c r="L7" s="159" t="s">
        <v>495</v>
      </c>
      <c r="M7" s="156" t="s">
        <v>2</v>
      </c>
      <c r="N7" s="159" t="s">
        <v>495</v>
      </c>
      <c r="O7" s="156" t="s">
        <v>3</v>
      </c>
      <c r="P7" s="159" t="s">
        <v>495</v>
      </c>
      <c r="Q7" s="159" t="s">
        <v>2</v>
      </c>
      <c r="R7" s="159" t="s">
        <v>495</v>
      </c>
      <c r="S7" s="159" t="s">
        <v>3</v>
      </c>
      <c r="T7" s="159" t="s">
        <v>495</v>
      </c>
      <c r="U7" s="158"/>
    </row>
    <row r="8" spans="1:21" ht="25.5" customHeight="1">
      <c r="A8" s="139" t="s">
        <v>493</v>
      </c>
      <c r="B8" s="80" t="s">
        <v>447</v>
      </c>
      <c r="C8" s="80" t="s">
        <v>448</v>
      </c>
      <c r="D8" s="80" t="s">
        <v>449</v>
      </c>
      <c r="E8" s="80" t="s">
        <v>348</v>
      </c>
      <c r="F8" s="168">
        <f>E8/(E8+G8)*100</f>
        <v>51.136363636363633</v>
      </c>
      <c r="G8" s="80" t="s">
        <v>424</v>
      </c>
      <c r="H8" s="168">
        <f>G8/(E8+G8)*100</f>
        <v>48.863636363636367</v>
      </c>
      <c r="I8" s="80" t="s">
        <v>450</v>
      </c>
      <c r="J8" s="168">
        <f>I8/(I8+K8)*100</f>
        <v>31.374407582938389</v>
      </c>
      <c r="K8" s="80" t="s">
        <v>451</v>
      </c>
      <c r="L8" s="168">
        <f>K8/(I8+K8)*100</f>
        <v>68.625592417061611</v>
      </c>
      <c r="M8" s="80" t="s">
        <v>452</v>
      </c>
      <c r="N8" s="168">
        <f>M8/(M8+O8)*100</f>
        <v>25.82921665490473</v>
      </c>
      <c r="O8" s="80" t="s">
        <v>453</v>
      </c>
      <c r="P8" s="168">
        <f>O8/(M8+O8)*100</f>
        <v>74.170783345095273</v>
      </c>
      <c r="Q8" s="166" t="s">
        <v>27</v>
      </c>
      <c r="R8" s="166" t="s">
        <v>27</v>
      </c>
      <c r="S8" s="167" t="s">
        <v>145</v>
      </c>
      <c r="T8" s="170">
        <v>100</v>
      </c>
      <c r="U8" s="158"/>
    </row>
    <row r="9" spans="1:21" ht="25.5" customHeight="1">
      <c r="A9" s="141" t="s">
        <v>100</v>
      </c>
      <c r="B9" s="80" t="s">
        <v>454</v>
      </c>
      <c r="C9" s="80" t="s">
        <v>455</v>
      </c>
      <c r="D9" s="80" t="s">
        <v>456</v>
      </c>
      <c r="E9" s="80" t="s">
        <v>372</v>
      </c>
      <c r="F9" s="168">
        <f t="shared" ref="F9:F17" si="0">E9/(E9+G9)*100</f>
        <v>55.319148936170215</v>
      </c>
      <c r="G9" s="80" t="s">
        <v>425</v>
      </c>
      <c r="H9" s="168">
        <f t="shared" ref="H9:H17" si="1">G9/(E9+G9)*100</f>
        <v>44.680851063829785</v>
      </c>
      <c r="I9" s="80" t="s">
        <v>457</v>
      </c>
      <c r="J9" s="168">
        <f t="shared" ref="J9:J17" si="2">I9/(I9+K9)*100</f>
        <v>31.542502387774597</v>
      </c>
      <c r="K9" s="80" t="s">
        <v>458</v>
      </c>
      <c r="L9" s="168">
        <f t="shared" ref="L9:L17" si="3">K9/(I9+K9)*100</f>
        <v>68.45749761222541</v>
      </c>
      <c r="M9" s="80" t="s">
        <v>439</v>
      </c>
      <c r="N9" s="168">
        <f t="shared" ref="N9:N17" si="4">M9/(M9+O9)*100</f>
        <v>21.822849807445444</v>
      </c>
      <c r="O9" s="80" t="s">
        <v>459</v>
      </c>
      <c r="P9" s="168">
        <f t="shared" ref="P9:P17" si="5">O9/(M9+O9)*100</f>
        <v>78.177150192554564</v>
      </c>
      <c r="Q9" s="140" t="s">
        <v>27</v>
      </c>
      <c r="R9" s="140" t="s">
        <v>27</v>
      </c>
      <c r="S9" s="80" t="s">
        <v>92</v>
      </c>
      <c r="T9" s="168">
        <v>100</v>
      </c>
      <c r="U9" s="158"/>
    </row>
    <row r="10" spans="1:21" ht="25.5" customHeight="1">
      <c r="A10" s="93" t="s">
        <v>4</v>
      </c>
      <c r="B10" s="80" t="s">
        <v>460</v>
      </c>
      <c r="C10" s="80" t="s">
        <v>461</v>
      </c>
      <c r="D10" s="80" t="s">
        <v>462</v>
      </c>
      <c r="E10" s="80" t="s">
        <v>241</v>
      </c>
      <c r="F10" s="168">
        <f t="shared" si="0"/>
        <v>53.370786516853933</v>
      </c>
      <c r="G10" s="80" t="s">
        <v>357</v>
      </c>
      <c r="H10" s="168">
        <f t="shared" si="1"/>
        <v>46.629213483146067</v>
      </c>
      <c r="I10" s="80" t="s">
        <v>463</v>
      </c>
      <c r="J10" s="168">
        <f t="shared" si="2"/>
        <v>25.842696629213485</v>
      </c>
      <c r="K10" s="80" t="s">
        <v>464</v>
      </c>
      <c r="L10" s="168">
        <f t="shared" si="3"/>
        <v>74.157303370786522</v>
      </c>
      <c r="M10" s="80" t="s">
        <v>465</v>
      </c>
      <c r="N10" s="168">
        <f t="shared" si="4"/>
        <v>21.695402298850574</v>
      </c>
      <c r="O10" s="80" t="s">
        <v>138</v>
      </c>
      <c r="P10" s="168">
        <f t="shared" si="5"/>
        <v>78.304597701149419</v>
      </c>
      <c r="Q10" s="140" t="s">
        <v>27</v>
      </c>
      <c r="R10" s="140" t="s">
        <v>27</v>
      </c>
      <c r="S10" s="80" t="s">
        <v>92</v>
      </c>
      <c r="T10" s="168">
        <v>100</v>
      </c>
      <c r="U10" s="158"/>
    </row>
    <row r="11" spans="1:21" ht="25.5" customHeight="1">
      <c r="A11" s="93" t="s">
        <v>5</v>
      </c>
      <c r="B11" s="80" t="s">
        <v>200</v>
      </c>
      <c r="C11" s="80" t="s">
        <v>369</v>
      </c>
      <c r="D11" s="80" t="s">
        <v>159</v>
      </c>
      <c r="E11" s="80" t="s">
        <v>130</v>
      </c>
      <c r="F11" s="168">
        <v>100</v>
      </c>
      <c r="G11" s="140" t="s">
        <v>27</v>
      </c>
      <c r="H11" s="168" t="s">
        <v>496</v>
      </c>
      <c r="I11" s="80" t="s">
        <v>225</v>
      </c>
      <c r="J11" s="168">
        <f t="shared" si="2"/>
        <v>33.928571428571431</v>
      </c>
      <c r="K11" s="80" t="s">
        <v>466</v>
      </c>
      <c r="L11" s="168">
        <f t="shared" si="3"/>
        <v>66.071428571428569</v>
      </c>
      <c r="M11" s="80" t="s">
        <v>99</v>
      </c>
      <c r="N11" s="168">
        <f t="shared" si="4"/>
        <v>29.166666666666668</v>
      </c>
      <c r="O11" s="80" t="s">
        <v>220</v>
      </c>
      <c r="P11" s="168">
        <f t="shared" si="5"/>
        <v>70.833333333333343</v>
      </c>
      <c r="Q11" s="140" t="s">
        <v>27</v>
      </c>
      <c r="R11" s="140" t="s">
        <v>27</v>
      </c>
      <c r="S11" s="140" t="s">
        <v>27</v>
      </c>
      <c r="T11" s="169" t="s">
        <v>496</v>
      </c>
      <c r="U11" s="158"/>
    </row>
    <row r="12" spans="1:21" ht="25.5" customHeight="1">
      <c r="A12" s="93" t="s">
        <v>6</v>
      </c>
      <c r="B12" s="80" t="s">
        <v>467</v>
      </c>
      <c r="C12" s="80" t="s">
        <v>468</v>
      </c>
      <c r="D12" s="80" t="s">
        <v>469</v>
      </c>
      <c r="E12" s="80" t="s">
        <v>167</v>
      </c>
      <c r="F12" s="168">
        <f t="shared" si="0"/>
        <v>83.333333333333343</v>
      </c>
      <c r="G12" s="80" t="s">
        <v>92</v>
      </c>
      <c r="H12" s="168">
        <f t="shared" si="1"/>
        <v>16.666666666666664</v>
      </c>
      <c r="I12" s="80" t="s">
        <v>470</v>
      </c>
      <c r="J12" s="168">
        <f t="shared" si="2"/>
        <v>61.128526645768019</v>
      </c>
      <c r="K12" s="80" t="s">
        <v>471</v>
      </c>
      <c r="L12" s="168">
        <f t="shared" si="3"/>
        <v>38.871473354231973</v>
      </c>
      <c r="M12" s="80" t="s">
        <v>149</v>
      </c>
      <c r="N12" s="168">
        <f t="shared" si="4"/>
        <v>20.33898305084746</v>
      </c>
      <c r="O12" s="80" t="s">
        <v>472</v>
      </c>
      <c r="P12" s="168">
        <f t="shared" si="5"/>
        <v>79.66101694915254</v>
      </c>
      <c r="Q12" s="140" t="s">
        <v>27</v>
      </c>
      <c r="R12" s="140" t="s">
        <v>27</v>
      </c>
      <c r="S12" s="140" t="s">
        <v>27</v>
      </c>
      <c r="T12" s="169" t="s">
        <v>496</v>
      </c>
      <c r="U12" s="158"/>
    </row>
    <row r="13" spans="1:21" ht="25.5" customHeight="1">
      <c r="A13" s="139" t="s">
        <v>135</v>
      </c>
      <c r="B13" s="80" t="s">
        <v>463</v>
      </c>
      <c r="C13" s="80" t="s">
        <v>473</v>
      </c>
      <c r="D13" s="80" t="s">
        <v>414</v>
      </c>
      <c r="E13" s="80" t="s">
        <v>239</v>
      </c>
      <c r="F13" s="168">
        <f t="shared" si="0"/>
        <v>55.555555555555557</v>
      </c>
      <c r="G13" s="80" t="s">
        <v>149</v>
      </c>
      <c r="H13" s="168">
        <f t="shared" si="1"/>
        <v>44.444444444444443</v>
      </c>
      <c r="I13" s="80" t="s">
        <v>474</v>
      </c>
      <c r="J13" s="168">
        <f t="shared" si="2"/>
        <v>45.757071547420963</v>
      </c>
      <c r="K13" s="80" t="s">
        <v>475</v>
      </c>
      <c r="L13" s="168">
        <f t="shared" si="3"/>
        <v>54.242928452579029</v>
      </c>
      <c r="M13" s="80" t="s">
        <v>476</v>
      </c>
      <c r="N13" s="168">
        <f t="shared" si="4"/>
        <v>40.57377049180328</v>
      </c>
      <c r="O13" s="80" t="s">
        <v>367</v>
      </c>
      <c r="P13" s="168">
        <f t="shared" si="5"/>
        <v>59.426229508196727</v>
      </c>
      <c r="Q13" s="140" t="s">
        <v>27</v>
      </c>
      <c r="R13" s="140" t="s">
        <v>27</v>
      </c>
      <c r="S13" s="80" t="s">
        <v>110</v>
      </c>
      <c r="T13" s="169">
        <v>100</v>
      </c>
      <c r="U13" s="158"/>
    </row>
    <row r="14" spans="1:21" ht="25.5" customHeight="1">
      <c r="A14" s="93" t="s">
        <v>7</v>
      </c>
      <c r="B14" s="80" t="s">
        <v>477</v>
      </c>
      <c r="C14" s="80" t="s">
        <v>230</v>
      </c>
      <c r="D14" s="80" t="s">
        <v>478</v>
      </c>
      <c r="E14" s="80" t="s">
        <v>192</v>
      </c>
      <c r="F14" s="168">
        <f t="shared" si="0"/>
        <v>54.54545454545454</v>
      </c>
      <c r="G14" s="80" t="s">
        <v>167</v>
      </c>
      <c r="H14" s="168">
        <f t="shared" si="1"/>
        <v>45.454545454545453</v>
      </c>
      <c r="I14" s="80" t="s">
        <v>236</v>
      </c>
      <c r="J14" s="168">
        <f t="shared" si="2"/>
        <v>48.705882352941174</v>
      </c>
      <c r="K14" s="80" t="s">
        <v>417</v>
      </c>
      <c r="L14" s="168">
        <f t="shared" si="3"/>
        <v>51.294117647058826</v>
      </c>
      <c r="M14" s="80" t="s">
        <v>377</v>
      </c>
      <c r="N14" s="168">
        <f t="shared" si="4"/>
        <v>35.294117647058826</v>
      </c>
      <c r="O14" s="80" t="s">
        <v>476</v>
      </c>
      <c r="P14" s="168">
        <f t="shared" si="5"/>
        <v>64.705882352941174</v>
      </c>
      <c r="Q14" s="140" t="s">
        <v>27</v>
      </c>
      <c r="R14" s="140" t="s">
        <v>27</v>
      </c>
      <c r="S14" s="140" t="s">
        <v>27</v>
      </c>
      <c r="T14" s="169" t="s">
        <v>27</v>
      </c>
      <c r="U14" s="158"/>
    </row>
    <row r="15" spans="1:21" ht="25.5" customHeight="1">
      <c r="A15" s="93" t="s">
        <v>8</v>
      </c>
      <c r="B15" s="80" t="s">
        <v>479</v>
      </c>
      <c r="C15" s="80" t="s">
        <v>480</v>
      </c>
      <c r="D15" s="80" t="s">
        <v>466</v>
      </c>
      <c r="E15" s="80" t="s">
        <v>304</v>
      </c>
      <c r="F15" s="168">
        <f t="shared" si="0"/>
        <v>64.285714285714292</v>
      </c>
      <c r="G15" s="80" t="s">
        <v>167</v>
      </c>
      <c r="H15" s="168">
        <f t="shared" si="1"/>
        <v>35.714285714285715</v>
      </c>
      <c r="I15" s="80" t="s">
        <v>481</v>
      </c>
      <c r="J15" s="168">
        <f t="shared" si="2"/>
        <v>42.452830188679243</v>
      </c>
      <c r="K15" s="80" t="s">
        <v>134</v>
      </c>
      <c r="L15" s="168">
        <f t="shared" si="3"/>
        <v>57.547169811320757</v>
      </c>
      <c r="M15" s="80" t="s">
        <v>157</v>
      </c>
      <c r="N15" s="168">
        <f t="shared" si="4"/>
        <v>49.438202247191008</v>
      </c>
      <c r="O15" s="80" t="s">
        <v>481</v>
      </c>
      <c r="P15" s="168">
        <f t="shared" si="5"/>
        <v>50.561797752808992</v>
      </c>
      <c r="Q15" s="140" t="s">
        <v>27</v>
      </c>
      <c r="R15" s="140" t="s">
        <v>27</v>
      </c>
      <c r="S15" s="140" t="s">
        <v>27</v>
      </c>
      <c r="T15" s="169" t="s">
        <v>27</v>
      </c>
      <c r="U15" s="158"/>
    </row>
    <row r="16" spans="1:21" ht="25.5" customHeight="1">
      <c r="A16" s="93" t="s">
        <v>9</v>
      </c>
      <c r="B16" s="80" t="s">
        <v>482</v>
      </c>
      <c r="C16" s="80" t="s">
        <v>483</v>
      </c>
      <c r="D16" s="80" t="s">
        <v>484</v>
      </c>
      <c r="E16" s="140" t="s">
        <v>27</v>
      </c>
      <c r="F16" s="168" t="s">
        <v>496</v>
      </c>
      <c r="G16" s="80" t="s">
        <v>110</v>
      </c>
      <c r="H16" s="168">
        <v>100</v>
      </c>
      <c r="I16" s="80" t="s">
        <v>289</v>
      </c>
      <c r="J16" s="168">
        <f t="shared" si="2"/>
        <v>32.857142857142854</v>
      </c>
      <c r="K16" s="80" t="s">
        <v>472</v>
      </c>
      <c r="L16" s="168">
        <f t="shared" si="3"/>
        <v>67.142857142857139</v>
      </c>
      <c r="M16" s="80" t="s">
        <v>92</v>
      </c>
      <c r="N16" s="168">
        <f t="shared" si="4"/>
        <v>50</v>
      </c>
      <c r="O16" s="80" t="s">
        <v>92</v>
      </c>
      <c r="P16" s="168">
        <f t="shared" si="5"/>
        <v>50</v>
      </c>
      <c r="Q16" s="140" t="s">
        <v>27</v>
      </c>
      <c r="R16" s="140" t="s">
        <v>27</v>
      </c>
      <c r="S16" s="80" t="s">
        <v>110</v>
      </c>
      <c r="T16" s="169">
        <v>100</v>
      </c>
      <c r="U16" s="158"/>
    </row>
    <row r="17" spans="1:21" ht="25.5" customHeight="1">
      <c r="A17" s="142" t="s">
        <v>168</v>
      </c>
      <c r="B17" s="86" t="s">
        <v>485</v>
      </c>
      <c r="C17" s="86" t="s">
        <v>486</v>
      </c>
      <c r="D17" s="86" t="s">
        <v>487</v>
      </c>
      <c r="E17" s="86" t="s">
        <v>423</v>
      </c>
      <c r="F17" s="168">
        <f t="shared" si="0"/>
        <v>32.653061224489797</v>
      </c>
      <c r="G17" s="86" t="s">
        <v>488</v>
      </c>
      <c r="H17" s="168">
        <f t="shared" si="1"/>
        <v>67.346938775510196</v>
      </c>
      <c r="I17" s="86" t="s">
        <v>489</v>
      </c>
      <c r="J17" s="168">
        <f t="shared" si="2"/>
        <v>27.773497688751924</v>
      </c>
      <c r="K17" s="86" t="s">
        <v>490</v>
      </c>
      <c r="L17" s="168">
        <f t="shared" si="3"/>
        <v>72.226502311248069</v>
      </c>
      <c r="M17" s="86" t="s">
        <v>491</v>
      </c>
      <c r="N17" s="168">
        <f t="shared" si="4"/>
        <v>24.61928934010152</v>
      </c>
      <c r="O17" s="86" t="s">
        <v>492</v>
      </c>
      <c r="P17" s="168">
        <f t="shared" si="5"/>
        <v>75.380710659898469</v>
      </c>
      <c r="Q17" s="143" t="s">
        <v>27</v>
      </c>
      <c r="R17" s="143" t="s">
        <v>27</v>
      </c>
      <c r="S17" s="143" t="s">
        <v>27</v>
      </c>
      <c r="T17" s="171" t="s">
        <v>27</v>
      </c>
      <c r="U17" s="158"/>
    </row>
    <row r="18" spans="1:21">
      <c r="A18" s="387" t="s">
        <v>328</v>
      </c>
      <c r="B18" s="388"/>
      <c r="C18" s="388"/>
      <c r="D18" s="388"/>
      <c r="E18" s="388"/>
      <c r="F18" s="388"/>
      <c r="G18" s="388"/>
      <c r="H18" s="388"/>
      <c r="I18" s="388"/>
      <c r="J18" s="388"/>
      <c r="K18" s="388"/>
      <c r="L18" s="388"/>
      <c r="M18" s="388"/>
      <c r="N18" s="388"/>
      <c r="O18" s="388"/>
      <c r="P18" s="388"/>
      <c r="Q18" s="389"/>
      <c r="R18" s="389"/>
      <c r="S18" s="389"/>
      <c r="T18" s="164"/>
      <c r="U18" s="102"/>
    </row>
    <row r="19" spans="1:21">
      <c r="A19" s="103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</row>
    <row r="20" spans="1:21">
      <c r="A20" s="103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</row>
  </sheetData>
  <mergeCells count="12">
    <mergeCell ref="A18:S18"/>
    <mergeCell ref="A5:S5"/>
    <mergeCell ref="A6:A7"/>
    <mergeCell ref="B6:D6"/>
    <mergeCell ref="A1:T1"/>
    <mergeCell ref="A2:T2"/>
    <mergeCell ref="A3:T3"/>
    <mergeCell ref="A4:T4"/>
    <mergeCell ref="E6:H6"/>
    <mergeCell ref="I6:L6"/>
    <mergeCell ref="M6:P6"/>
    <mergeCell ref="Q6:T6"/>
  </mergeCells>
  <phoneticPr fontId="24" type="noConversion"/>
  <pageMargins left="0.7" right="0.7" top="0.75" bottom="0.75" header="0.3" footer="0.3"/>
  <pageSetup paperSize="9" scale="66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Y17"/>
  <sheetViews>
    <sheetView workbookViewId="0">
      <selection activeCell="A19" sqref="A19"/>
    </sheetView>
  </sheetViews>
  <sheetFormatPr defaultColWidth="9" defaultRowHeight="16.2"/>
  <cols>
    <col min="1" max="1" width="21.88671875" style="103" customWidth="1"/>
    <col min="2" max="25" width="9" style="104" customWidth="1"/>
    <col min="26" max="16384" width="9" style="155"/>
  </cols>
  <sheetData>
    <row r="1" spans="1:25" ht="23.25" customHeight="1">
      <c r="A1" s="394" t="s">
        <v>445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155"/>
      <c r="V1" s="155"/>
      <c r="W1" s="155"/>
      <c r="X1" s="155"/>
      <c r="Y1" s="155"/>
    </row>
    <row r="2" spans="1:25" ht="23.25" customHeight="1">
      <c r="A2" s="395" t="s">
        <v>76</v>
      </c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154"/>
      <c r="V2" s="154"/>
      <c r="W2" s="154"/>
      <c r="X2" s="154"/>
      <c r="Y2" s="154"/>
    </row>
    <row r="3" spans="1:25" ht="20.25" customHeight="1">
      <c r="A3" s="394" t="s">
        <v>398</v>
      </c>
      <c r="B3" s="394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155"/>
      <c r="V3" s="155"/>
      <c r="W3" s="155"/>
      <c r="X3" s="155"/>
      <c r="Y3" s="155"/>
    </row>
    <row r="4" spans="1:25">
      <c r="A4" s="377" t="s">
        <v>78</v>
      </c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138"/>
      <c r="V4" s="138"/>
      <c r="W4" s="138"/>
      <c r="X4" s="138"/>
      <c r="Y4" s="138"/>
    </row>
    <row r="5" spans="1:25" ht="42" customHeight="1">
      <c r="A5" s="381" t="s">
        <v>396</v>
      </c>
      <c r="B5" s="383" t="s">
        <v>80</v>
      </c>
      <c r="C5" s="384"/>
      <c r="D5" s="385"/>
      <c r="E5" s="383" t="s">
        <v>83</v>
      </c>
      <c r="F5" s="384"/>
      <c r="G5" s="384"/>
      <c r="H5" s="385"/>
      <c r="I5" s="383" t="s">
        <v>84</v>
      </c>
      <c r="J5" s="384"/>
      <c r="K5" s="384"/>
      <c r="L5" s="385"/>
      <c r="M5" s="383" t="s">
        <v>85</v>
      </c>
      <c r="N5" s="384"/>
      <c r="O5" s="384"/>
      <c r="P5" s="385"/>
      <c r="Q5" s="386" t="s">
        <v>86</v>
      </c>
      <c r="R5" s="386"/>
      <c r="S5" s="386"/>
      <c r="T5" s="393"/>
      <c r="U5" s="144"/>
      <c r="V5" s="155"/>
      <c r="W5" s="155"/>
      <c r="X5" s="155"/>
      <c r="Y5" s="155"/>
    </row>
    <row r="6" spans="1:25" ht="34.5" customHeight="1">
      <c r="A6" s="382"/>
      <c r="B6" s="153" t="s">
        <v>87</v>
      </c>
      <c r="C6" s="153" t="s">
        <v>2</v>
      </c>
      <c r="D6" s="153" t="s">
        <v>3</v>
      </c>
      <c r="E6" s="153" t="s">
        <v>2</v>
      </c>
      <c r="F6" s="153" t="s">
        <v>395</v>
      </c>
      <c r="G6" s="153" t="s">
        <v>3</v>
      </c>
      <c r="H6" s="153" t="s">
        <v>395</v>
      </c>
      <c r="I6" s="153" t="s">
        <v>2</v>
      </c>
      <c r="J6" s="153" t="s">
        <v>395</v>
      </c>
      <c r="K6" s="153" t="s">
        <v>3</v>
      </c>
      <c r="L6" s="153" t="s">
        <v>395</v>
      </c>
      <c r="M6" s="153" t="s">
        <v>2</v>
      </c>
      <c r="N6" s="153" t="s">
        <v>395</v>
      </c>
      <c r="O6" s="153" t="s">
        <v>3</v>
      </c>
      <c r="P6" s="153" t="s">
        <v>395</v>
      </c>
      <c r="Q6" s="153" t="s">
        <v>2</v>
      </c>
      <c r="R6" s="153" t="s">
        <v>395</v>
      </c>
      <c r="S6" s="153" t="s">
        <v>3</v>
      </c>
      <c r="T6" s="153" t="s">
        <v>395</v>
      </c>
      <c r="U6" s="145"/>
      <c r="V6" s="155"/>
      <c r="W6" s="155"/>
      <c r="X6" s="155"/>
      <c r="Y6" s="155"/>
    </row>
    <row r="7" spans="1:25" ht="25.5" customHeight="1">
      <c r="A7" s="139" t="s">
        <v>88</v>
      </c>
      <c r="B7" s="80" t="s">
        <v>399</v>
      </c>
      <c r="C7" s="80" t="s">
        <v>400</v>
      </c>
      <c r="D7" s="80" t="s">
        <v>401</v>
      </c>
      <c r="E7" s="80" t="s">
        <v>348</v>
      </c>
      <c r="F7" s="148">
        <f>E7*100/(E7+G7)</f>
        <v>51.136363636363633</v>
      </c>
      <c r="G7" s="80" t="s">
        <v>424</v>
      </c>
      <c r="H7" s="148">
        <f>G7*100/(G7+E7)</f>
        <v>48.863636363636367</v>
      </c>
      <c r="I7" s="80" t="s">
        <v>349</v>
      </c>
      <c r="J7" s="148">
        <f>I7*100/(I7+K7)</f>
        <v>31.902933918289005</v>
      </c>
      <c r="K7" s="80" t="s">
        <v>431</v>
      </c>
      <c r="L7" s="148">
        <f>K7*100/(K7+I7)</f>
        <v>68.097066081710992</v>
      </c>
      <c r="M7" s="80" t="s">
        <v>438</v>
      </c>
      <c r="N7" s="148">
        <f>M7*100/(M7+O7)</f>
        <v>24.797297297297298</v>
      </c>
      <c r="O7" s="80" t="s">
        <v>441</v>
      </c>
      <c r="P7" s="148">
        <f>O7*100/(O7+M7)</f>
        <v>75.202702702702709</v>
      </c>
      <c r="Q7" s="140" t="s">
        <v>27</v>
      </c>
      <c r="R7" s="140" t="s">
        <v>27</v>
      </c>
      <c r="S7" s="80" t="s">
        <v>130</v>
      </c>
      <c r="T7" s="150">
        <f>S7/S7*100</f>
        <v>100</v>
      </c>
      <c r="U7" s="146"/>
      <c r="V7" s="155"/>
      <c r="W7" s="155"/>
      <c r="X7" s="155"/>
      <c r="Y7" s="155"/>
    </row>
    <row r="8" spans="1:25" ht="25.5" customHeight="1">
      <c r="A8" s="141" t="s">
        <v>100</v>
      </c>
      <c r="B8" s="80" t="s">
        <v>402</v>
      </c>
      <c r="C8" s="80" t="s">
        <v>403</v>
      </c>
      <c r="D8" s="80" t="s">
        <v>404</v>
      </c>
      <c r="E8" s="80" t="s">
        <v>322</v>
      </c>
      <c r="F8" s="148">
        <f t="shared" ref="F8:F16" si="0">E8*100/(E8+G8)</f>
        <v>54.301075268817208</v>
      </c>
      <c r="G8" s="80" t="s">
        <v>124</v>
      </c>
      <c r="H8" s="148">
        <f t="shared" ref="H8:H16" si="1">G8*100/(G8+E8)</f>
        <v>45.698924731182792</v>
      </c>
      <c r="I8" s="80" t="s">
        <v>427</v>
      </c>
      <c r="J8" s="148">
        <f t="shared" ref="J8:J16" si="2">I8*100/(I8+K8)</f>
        <v>32.027257240204428</v>
      </c>
      <c r="K8" s="80" t="s">
        <v>432</v>
      </c>
      <c r="L8" s="148">
        <f t="shared" ref="L8:L16" si="3">K8*100/(K8+I8)</f>
        <v>67.972742759795565</v>
      </c>
      <c r="M8" s="80" t="s">
        <v>439</v>
      </c>
      <c r="N8" s="148">
        <f t="shared" ref="N8:N16" si="4">M8*100/(M8+O8)</f>
        <v>20.606060606060606</v>
      </c>
      <c r="O8" s="80" t="s">
        <v>442</v>
      </c>
      <c r="P8" s="148">
        <f t="shared" ref="P8:P16" si="5">O8*100/(O8+M8)</f>
        <v>79.393939393939391</v>
      </c>
      <c r="Q8" s="140" t="s">
        <v>27</v>
      </c>
      <c r="R8" s="140" t="s">
        <v>27</v>
      </c>
      <c r="S8" s="80" t="s">
        <v>92</v>
      </c>
      <c r="T8" s="150">
        <f>S8/S8*100</f>
        <v>100</v>
      </c>
      <c r="U8" s="146"/>
      <c r="V8" s="155"/>
      <c r="W8" s="155"/>
      <c r="X8" s="155"/>
      <c r="Y8" s="155"/>
    </row>
    <row r="9" spans="1:25" ht="25.5" customHeight="1">
      <c r="A9" s="93" t="s">
        <v>4</v>
      </c>
      <c r="B9" s="80" t="s">
        <v>405</v>
      </c>
      <c r="C9" s="80" t="s">
        <v>406</v>
      </c>
      <c r="D9" s="80" t="s">
        <v>407</v>
      </c>
      <c r="E9" s="80" t="s">
        <v>422</v>
      </c>
      <c r="F9" s="148">
        <f t="shared" si="0"/>
        <v>52.542372881355931</v>
      </c>
      <c r="G9" s="80" t="s">
        <v>425</v>
      </c>
      <c r="H9" s="148">
        <f t="shared" si="1"/>
        <v>47.457627118644069</v>
      </c>
      <c r="I9" s="80" t="s">
        <v>428</v>
      </c>
      <c r="J9" s="148">
        <f t="shared" si="2"/>
        <v>26.395173453996982</v>
      </c>
      <c r="K9" s="80" t="s">
        <v>433</v>
      </c>
      <c r="L9" s="148">
        <f t="shared" si="3"/>
        <v>73.604826546003011</v>
      </c>
      <c r="M9" s="80" t="s">
        <v>440</v>
      </c>
      <c r="N9" s="148">
        <f t="shared" si="4"/>
        <v>20.930232558139537</v>
      </c>
      <c r="O9" s="80" t="s">
        <v>443</v>
      </c>
      <c r="P9" s="148">
        <f t="shared" si="5"/>
        <v>79.069767441860463</v>
      </c>
      <c r="Q9" s="140" t="s">
        <v>27</v>
      </c>
      <c r="R9" s="140" t="s">
        <v>27</v>
      </c>
      <c r="S9" s="80" t="s">
        <v>92</v>
      </c>
      <c r="T9" s="150">
        <f>S9/S9*100</f>
        <v>100</v>
      </c>
      <c r="U9" s="146"/>
      <c r="V9" s="155"/>
      <c r="W9" s="155"/>
      <c r="X9" s="155"/>
      <c r="Y9" s="155"/>
    </row>
    <row r="10" spans="1:25" ht="25.5" customHeight="1">
      <c r="A10" s="93" t="s">
        <v>5</v>
      </c>
      <c r="B10" s="80" t="s">
        <v>233</v>
      </c>
      <c r="C10" s="80" t="s">
        <v>408</v>
      </c>
      <c r="D10" s="80" t="s">
        <v>409</v>
      </c>
      <c r="E10" s="80" t="s">
        <v>130</v>
      </c>
      <c r="F10" s="148">
        <f>E10*100/(E10)</f>
        <v>100</v>
      </c>
      <c r="G10" s="140" t="s">
        <v>27</v>
      </c>
      <c r="H10" s="148" t="s">
        <v>426</v>
      </c>
      <c r="I10" s="80" t="s">
        <v>377</v>
      </c>
      <c r="J10" s="148">
        <f t="shared" si="2"/>
        <v>33.333333333333336</v>
      </c>
      <c r="K10" s="80" t="s">
        <v>280</v>
      </c>
      <c r="L10" s="148">
        <f t="shared" si="3"/>
        <v>66.666666666666671</v>
      </c>
      <c r="M10" s="80" t="s">
        <v>192</v>
      </c>
      <c r="N10" s="148">
        <f t="shared" si="4"/>
        <v>20.689655172413794</v>
      </c>
      <c r="O10" s="80" t="s">
        <v>289</v>
      </c>
      <c r="P10" s="148">
        <f t="shared" si="5"/>
        <v>79.310344827586206</v>
      </c>
      <c r="Q10" s="140" t="s">
        <v>27</v>
      </c>
      <c r="R10" s="140" t="s">
        <v>27</v>
      </c>
      <c r="S10" s="140" t="s">
        <v>27</v>
      </c>
      <c r="T10" s="151" t="s">
        <v>27</v>
      </c>
      <c r="U10" s="147"/>
      <c r="V10" s="155"/>
      <c r="W10" s="155"/>
      <c r="X10" s="155"/>
      <c r="Y10" s="155"/>
    </row>
    <row r="11" spans="1:25" ht="25.5" customHeight="1">
      <c r="A11" s="93" t="s">
        <v>6</v>
      </c>
      <c r="B11" s="80" t="s">
        <v>410</v>
      </c>
      <c r="C11" s="80" t="s">
        <v>154</v>
      </c>
      <c r="D11" s="80" t="s">
        <v>411</v>
      </c>
      <c r="E11" s="80" t="s">
        <v>130</v>
      </c>
      <c r="F11" s="148">
        <f t="shared" si="0"/>
        <v>80</v>
      </c>
      <c r="G11" s="80" t="s">
        <v>92</v>
      </c>
      <c r="H11" s="148">
        <f t="shared" si="1"/>
        <v>20</v>
      </c>
      <c r="I11" s="80" t="s">
        <v>429</v>
      </c>
      <c r="J11" s="148">
        <f t="shared" si="2"/>
        <v>61.234177215189874</v>
      </c>
      <c r="K11" s="80" t="s">
        <v>434</v>
      </c>
      <c r="L11" s="148">
        <f t="shared" si="3"/>
        <v>38.765822784810126</v>
      </c>
      <c r="M11" s="80" t="s">
        <v>297</v>
      </c>
      <c r="N11" s="148">
        <f t="shared" si="4"/>
        <v>16.923076923076923</v>
      </c>
      <c r="O11" s="80" t="s">
        <v>377</v>
      </c>
      <c r="P11" s="148">
        <f t="shared" si="5"/>
        <v>83.07692307692308</v>
      </c>
      <c r="Q11" s="140" t="s">
        <v>27</v>
      </c>
      <c r="R11" s="140" t="s">
        <v>27</v>
      </c>
      <c r="S11" s="140" t="s">
        <v>27</v>
      </c>
      <c r="T11" s="151" t="s">
        <v>27</v>
      </c>
      <c r="U11" s="147"/>
      <c r="V11" s="155"/>
      <c r="W11" s="155"/>
      <c r="X11" s="155"/>
      <c r="Y11" s="155"/>
    </row>
    <row r="12" spans="1:25" ht="25.5" customHeight="1">
      <c r="A12" s="139" t="s">
        <v>135</v>
      </c>
      <c r="B12" s="80" t="s">
        <v>412</v>
      </c>
      <c r="C12" s="80" t="s">
        <v>413</v>
      </c>
      <c r="D12" s="80" t="s">
        <v>414</v>
      </c>
      <c r="E12" s="80" t="s">
        <v>161</v>
      </c>
      <c r="F12" s="148">
        <f t="shared" si="0"/>
        <v>58.064516129032256</v>
      </c>
      <c r="G12" s="80" t="s">
        <v>231</v>
      </c>
      <c r="H12" s="148">
        <f t="shared" si="1"/>
        <v>41.935483870967744</v>
      </c>
      <c r="I12" s="80" t="s">
        <v>384</v>
      </c>
      <c r="J12" s="148">
        <f t="shared" si="2"/>
        <v>47.145187601957588</v>
      </c>
      <c r="K12" s="80" t="s">
        <v>435</v>
      </c>
      <c r="L12" s="148">
        <f t="shared" si="3"/>
        <v>52.854812398042412</v>
      </c>
      <c r="M12" s="80" t="s">
        <v>356</v>
      </c>
      <c r="N12" s="148">
        <f t="shared" si="4"/>
        <v>41.295546558704451</v>
      </c>
      <c r="O12" s="80" t="s">
        <v>367</v>
      </c>
      <c r="P12" s="148">
        <f t="shared" si="5"/>
        <v>58.704453441295549</v>
      </c>
      <c r="Q12" s="140" t="s">
        <v>27</v>
      </c>
      <c r="R12" s="140" t="s">
        <v>27</v>
      </c>
      <c r="S12" s="80" t="s">
        <v>145</v>
      </c>
      <c r="T12" s="150">
        <f>S12/S12*100</f>
        <v>100</v>
      </c>
      <c r="U12" s="146"/>
      <c r="V12" s="155"/>
      <c r="W12" s="155"/>
      <c r="X12" s="155"/>
      <c r="Y12" s="155"/>
    </row>
    <row r="13" spans="1:25" ht="25.5" customHeight="1">
      <c r="A13" s="93" t="s">
        <v>7</v>
      </c>
      <c r="B13" s="80" t="s">
        <v>415</v>
      </c>
      <c r="C13" s="80" t="s">
        <v>416</v>
      </c>
      <c r="D13" s="80" t="s">
        <v>394</v>
      </c>
      <c r="E13" s="80" t="s">
        <v>125</v>
      </c>
      <c r="F13" s="148">
        <f t="shared" si="0"/>
        <v>61.53846153846154</v>
      </c>
      <c r="G13" s="80" t="s">
        <v>167</v>
      </c>
      <c r="H13" s="148">
        <f t="shared" si="1"/>
        <v>38.46153846153846</v>
      </c>
      <c r="I13" s="80" t="s">
        <v>417</v>
      </c>
      <c r="J13" s="148">
        <f t="shared" si="2"/>
        <v>50.934579439252339</v>
      </c>
      <c r="K13" s="80" t="s">
        <v>436</v>
      </c>
      <c r="L13" s="148">
        <f t="shared" si="3"/>
        <v>49.065420560747661</v>
      </c>
      <c r="M13" s="80" t="s">
        <v>143</v>
      </c>
      <c r="N13" s="148">
        <f t="shared" si="4"/>
        <v>37.908496732026144</v>
      </c>
      <c r="O13" s="80" t="s">
        <v>241</v>
      </c>
      <c r="P13" s="148">
        <f t="shared" si="5"/>
        <v>62.091503267973856</v>
      </c>
      <c r="Q13" s="140" t="s">
        <v>27</v>
      </c>
      <c r="R13" s="140" t="s">
        <v>27</v>
      </c>
      <c r="S13" s="140" t="s">
        <v>27</v>
      </c>
      <c r="T13" s="151" t="s">
        <v>27</v>
      </c>
      <c r="U13" s="147"/>
      <c r="V13" s="155"/>
      <c r="W13" s="155"/>
      <c r="X13" s="155"/>
      <c r="Y13" s="155"/>
    </row>
    <row r="14" spans="1:25" ht="25.5" customHeight="1">
      <c r="A14" s="93" t="s">
        <v>8</v>
      </c>
      <c r="B14" s="80" t="s">
        <v>417</v>
      </c>
      <c r="C14" s="80" t="s">
        <v>356</v>
      </c>
      <c r="D14" s="80" t="s">
        <v>418</v>
      </c>
      <c r="E14" s="80" t="s">
        <v>304</v>
      </c>
      <c r="F14" s="148">
        <f t="shared" si="0"/>
        <v>64.285714285714292</v>
      </c>
      <c r="G14" s="80" t="s">
        <v>167</v>
      </c>
      <c r="H14" s="148">
        <f t="shared" si="1"/>
        <v>35.714285714285715</v>
      </c>
      <c r="I14" s="80" t="s">
        <v>306</v>
      </c>
      <c r="J14" s="148">
        <f t="shared" si="2"/>
        <v>43.75</v>
      </c>
      <c r="K14" s="80" t="s">
        <v>293</v>
      </c>
      <c r="L14" s="148">
        <f t="shared" si="3"/>
        <v>56.25</v>
      </c>
      <c r="M14" s="80" t="s">
        <v>157</v>
      </c>
      <c r="N14" s="148">
        <f t="shared" si="4"/>
        <v>47.826086956521742</v>
      </c>
      <c r="O14" s="80" t="s">
        <v>388</v>
      </c>
      <c r="P14" s="148">
        <f t="shared" si="5"/>
        <v>52.173913043478258</v>
      </c>
      <c r="Q14" s="140" t="s">
        <v>27</v>
      </c>
      <c r="R14" s="140" t="s">
        <v>27</v>
      </c>
      <c r="S14" s="140" t="s">
        <v>27</v>
      </c>
      <c r="T14" s="151" t="s">
        <v>27</v>
      </c>
      <c r="U14" s="147"/>
      <c r="V14" s="155"/>
      <c r="W14" s="155"/>
      <c r="X14" s="155"/>
      <c r="Y14" s="155"/>
    </row>
    <row r="15" spans="1:25" ht="25.5" customHeight="1">
      <c r="A15" s="93" t="s">
        <v>9</v>
      </c>
      <c r="B15" s="80" t="s">
        <v>364</v>
      </c>
      <c r="C15" s="80" t="s">
        <v>289</v>
      </c>
      <c r="D15" s="80" t="s">
        <v>371</v>
      </c>
      <c r="E15" s="80" t="s">
        <v>92</v>
      </c>
      <c r="F15" s="148">
        <f t="shared" si="0"/>
        <v>25</v>
      </c>
      <c r="G15" s="80" t="s">
        <v>145</v>
      </c>
      <c r="H15" s="148">
        <f t="shared" si="1"/>
        <v>75</v>
      </c>
      <c r="I15" s="80" t="s">
        <v>172</v>
      </c>
      <c r="J15" s="148">
        <f t="shared" si="2"/>
        <v>30.136986301369863</v>
      </c>
      <c r="K15" s="80" t="s">
        <v>164</v>
      </c>
      <c r="L15" s="148">
        <f t="shared" si="3"/>
        <v>69.863013698630141</v>
      </c>
      <c r="M15" s="140" t="s">
        <v>27</v>
      </c>
      <c r="N15" s="148" t="s">
        <v>426</v>
      </c>
      <c r="O15" s="80" t="s">
        <v>110</v>
      </c>
      <c r="P15" s="148">
        <f>O15*100/(O15)</f>
        <v>100</v>
      </c>
      <c r="Q15" s="140" t="s">
        <v>27</v>
      </c>
      <c r="R15" s="140" t="s">
        <v>27</v>
      </c>
      <c r="S15" s="80" t="s">
        <v>145</v>
      </c>
      <c r="T15" s="150">
        <f>S15/S15*100</f>
        <v>100</v>
      </c>
      <c r="U15" s="146"/>
      <c r="V15" s="155"/>
      <c r="W15" s="155"/>
      <c r="X15" s="155"/>
      <c r="Y15" s="155"/>
    </row>
    <row r="16" spans="1:25" ht="25.5" customHeight="1">
      <c r="A16" s="142" t="s">
        <v>168</v>
      </c>
      <c r="B16" s="86" t="s">
        <v>419</v>
      </c>
      <c r="C16" s="86" t="s">
        <v>420</v>
      </c>
      <c r="D16" s="86" t="s">
        <v>421</v>
      </c>
      <c r="E16" s="86" t="s">
        <v>423</v>
      </c>
      <c r="F16" s="148">
        <f t="shared" si="0"/>
        <v>34.042553191489361</v>
      </c>
      <c r="G16" s="86" t="s">
        <v>126</v>
      </c>
      <c r="H16" s="148">
        <f t="shared" si="1"/>
        <v>65.957446808510639</v>
      </c>
      <c r="I16" s="86" t="s">
        <v>430</v>
      </c>
      <c r="J16" s="148">
        <f t="shared" si="2"/>
        <v>28.071539657853812</v>
      </c>
      <c r="K16" s="86" t="s">
        <v>437</v>
      </c>
      <c r="L16" s="148">
        <f t="shared" si="3"/>
        <v>71.928460342146195</v>
      </c>
      <c r="M16" s="86" t="s">
        <v>241</v>
      </c>
      <c r="N16" s="148">
        <f t="shared" si="4"/>
        <v>23.284313725490197</v>
      </c>
      <c r="O16" s="86" t="s">
        <v>444</v>
      </c>
      <c r="P16" s="148">
        <f t="shared" si="5"/>
        <v>76.715686274509807</v>
      </c>
      <c r="Q16" s="143" t="s">
        <v>27</v>
      </c>
      <c r="R16" s="143" t="s">
        <v>27</v>
      </c>
      <c r="S16" s="143" t="s">
        <v>27</v>
      </c>
      <c r="T16" s="152" t="s">
        <v>27</v>
      </c>
      <c r="U16" s="147"/>
      <c r="V16" s="155"/>
      <c r="W16" s="155"/>
      <c r="X16" s="155"/>
      <c r="Y16" s="155"/>
    </row>
    <row r="17" spans="1:25">
      <c r="A17" s="378" t="s">
        <v>328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379"/>
      <c r="U17" s="137"/>
      <c r="V17" s="102"/>
      <c r="W17" s="102"/>
      <c r="X17" s="102"/>
      <c r="Y17" s="102"/>
    </row>
  </sheetData>
  <mergeCells count="11">
    <mergeCell ref="I5:L5"/>
    <mergeCell ref="M5:P5"/>
    <mergeCell ref="Q5:T5"/>
    <mergeCell ref="A17:T17"/>
    <mergeCell ref="A1:T1"/>
    <mergeCell ref="A2:T2"/>
    <mergeCell ref="A3:T3"/>
    <mergeCell ref="A4:T4"/>
    <mergeCell ref="A5:A6"/>
    <mergeCell ref="B5:D5"/>
    <mergeCell ref="E5:H5"/>
  </mergeCells>
  <phoneticPr fontId="23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Y17"/>
  <sheetViews>
    <sheetView workbookViewId="0">
      <selection activeCell="A24" sqref="A24"/>
    </sheetView>
  </sheetViews>
  <sheetFormatPr defaultColWidth="9" defaultRowHeight="16.2"/>
  <cols>
    <col min="1" max="1" width="21.88671875" style="103" customWidth="1"/>
    <col min="2" max="25" width="9" style="104" customWidth="1"/>
    <col min="26" max="16384" width="9" style="119"/>
  </cols>
  <sheetData>
    <row r="1" spans="1:25" ht="23.25" customHeight="1">
      <c r="A1" s="394" t="s">
        <v>31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119"/>
      <c r="V1" s="119"/>
      <c r="W1" s="119"/>
      <c r="X1" s="119"/>
      <c r="Y1" s="119"/>
    </row>
    <row r="2" spans="1:25" ht="23.25" customHeight="1">
      <c r="A2" s="395" t="s">
        <v>76</v>
      </c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118"/>
      <c r="V2" s="118"/>
      <c r="W2" s="118"/>
      <c r="X2" s="118"/>
      <c r="Y2" s="118"/>
    </row>
    <row r="3" spans="1:25" ht="20.25" customHeight="1">
      <c r="A3" s="394" t="s">
        <v>397</v>
      </c>
      <c r="B3" s="394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119"/>
      <c r="V3" s="119"/>
      <c r="W3" s="119"/>
      <c r="X3" s="119"/>
      <c r="Y3" s="119"/>
    </row>
    <row r="4" spans="1:25">
      <c r="A4" s="377" t="s">
        <v>338</v>
      </c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138"/>
      <c r="V4" s="138"/>
      <c r="W4" s="138"/>
      <c r="X4" s="138"/>
      <c r="Y4" s="138"/>
    </row>
    <row r="5" spans="1:25" ht="42" customHeight="1">
      <c r="A5" s="381" t="s">
        <v>396</v>
      </c>
      <c r="B5" s="383" t="s">
        <v>339</v>
      </c>
      <c r="C5" s="384"/>
      <c r="D5" s="385"/>
      <c r="E5" s="383" t="s">
        <v>340</v>
      </c>
      <c r="F5" s="384"/>
      <c r="G5" s="384"/>
      <c r="H5" s="385"/>
      <c r="I5" s="383" t="s">
        <v>341</v>
      </c>
      <c r="J5" s="384"/>
      <c r="K5" s="384"/>
      <c r="L5" s="385"/>
      <c r="M5" s="383" t="s">
        <v>342</v>
      </c>
      <c r="N5" s="384"/>
      <c r="O5" s="384"/>
      <c r="P5" s="385"/>
      <c r="Q5" s="386" t="s">
        <v>343</v>
      </c>
      <c r="R5" s="386"/>
      <c r="S5" s="386"/>
      <c r="T5" s="393"/>
      <c r="U5" s="144"/>
      <c r="V5" s="119"/>
      <c r="W5" s="119"/>
      <c r="X5" s="119"/>
      <c r="Y5" s="119"/>
    </row>
    <row r="6" spans="1:25" ht="34.5" customHeight="1">
      <c r="A6" s="382"/>
      <c r="B6" s="117" t="s">
        <v>344</v>
      </c>
      <c r="C6" s="117" t="s">
        <v>2</v>
      </c>
      <c r="D6" s="117" t="s">
        <v>3</v>
      </c>
      <c r="E6" s="117" t="s">
        <v>2</v>
      </c>
      <c r="F6" s="117" t="s">
        <v>395</v>
      </c>
      <c r="G6" s="117" t="s">
        <v>3</v>
      </c>
      <c r="H6" s="117" t="s">
        <v>395</v>
      </c>
      <c r="I6" s="117" t="s">
        <v>2</v>
      </c>
      <c r="J6" s="117" t="s">
        <v>395</v>
      </c>
      <c r="K6" s="117" t="s">
        <v>3</v>
      </c>
      <c r="L6" s="117" t="s">
        <v>395</v>
      </c>
      <c r="M6" s="117" t="s">
        <v>2</v>
      </c>
      <c r="N6" s="117" t="s">
        <v>395</v>
      </c>
      <c r="O6" s="117" t="s">
        <v>3</v>
      </c>
      <c r="P6" s="117" t="s">
        <v>395</v>
      </c>
      <c r="Q6" s="117" t="s">
        <v>2</v>
      </c>
      <c r="R6" s="117" t="s">
        <v>395</v>
      </c>
      <c r="S6" s="117" t="s">
        <v>3</v>
      </c>
      <c r="T6" s="117" t="s">
        <v>395</v>
      </c>
      <c r="U6" s="145"/>
      <c r="V6" s="119"/>
      <c r="W6" s="119"/>
      <c r="X6" s="119"/>
      <c r="Y6" s="119"/>
    </row>
    <row r="7" spans="1:25" ht="25.5" customHeight="1">
      <c r="A7" s="139" t="s">
        <v>88</v>
      </c>
      <c r="B7" s="80" t="s">
        <v>345</v>
      </c>
      <c r="C7" s="80" t="s">
        <v>346</v>
      </c>
      <c r="D7" s="80" t="s">
        <v>347</v>
      </c>
      <c r="E7" s="80" t="s">
        <v>348</v>
      </c>
      <c r="F7" s="148">
        <f>E7*100/(E7+G7)</f>
        <v>51.724137931034484</v>
      </c>
      <c r="G7" s="80" t="s">
        <v>266</v>
      </c>
      <c r="H7" s="148">
        <f>G7*100/(G7+E7)</f>
        <v>48.275862068965516</v>
      </c>
      <c r="I7" s="80" t="s">
        <v>349</v>
      </c>
      <c r="J7" s="148">
        <f>I7*100/(I7+K7)</f>
        <v>32.154207544562666</v>
      </c>
      <c r="K7" s="80" t="s">
        <v>350</v>
      </c>
      <c r="L7" s="148">
        <f>K7*100/(K7+I7)</f>
        <v>67.845792455437334</v>
      </c>
      <c r="M7" s="80" t="s">
        <v>351</v>
      </c>
      <c r="N7" s="148">
        <f>M7*100/(M7+O7)</f>
        <v>24.965034965034967</v>
      </c>
      <c r="O7" s="80" t="s">
        <v>352</v>
      </c>
      <c r="P7" s="148">
        <f>O7*100/(O7+M7)</f>
        <v>75.03496503496504</v>
      </c>
      <c r="Q7" s="140" t="s">
        <v>27</v>
      </c>
      <c r="R7" s="140" t="s">
        <v>27</v>
      </c>
      <c r="S7" s="80" t="s">
        <v>130</v>
      </c>
      <c r="T7" s="150">
        <f>S7/S7*100</f>
        <v>100</v>
      </c>
      <c r="U7" s="146"/>
      <c r="V7" s="119"/>
      <c r="W7" s="119"/>
      <c r="X7" s="119"/>
      <c r="Y7" s="119"/>
    </row>
    <row r="8" spans="1:25" ht="25.5" customHeight="1">
      <c r="A8" s="141" t="s">
        <v>100</v>
      </c>
      <c r="B8" s="80" t="s">
        <v>353</v>
      </c>
      <c r="C8" s="80" t="s">
        <v>354</v>
      </c>
      <c r="D8" s="80" t="s">
        <v>355</v>
      </c>
      <c r="E8" s="80" t="s">
        <v>356</v>
      </c>
      <c r="F8" s="148">
        <f t="shared" ref="F8:F16" si="0">E8*100/(E8+G8)</f>
        <v>55.135135135135137</v>
      </c>
      <c r="G8" s="80" t="s">
        <v>357</v>
      </c>
      <c r="H8" s="148">
        <f t="shared" ref="H8:H16" si="1">G8*100/(G8+E8)</f>
        <v>44.864864864864863</v>
      </c>
      <c r="I8" s="80" t="s">
        <v>358</v>
      </c>
      <c r="J8" s="148">
        <f t="shared" ref="J8:J16" si="2">I8*100/(I8+K8)</f>
        <v>32.352219769438314</v>
      </c>
      <c r="K8" s="80" t="s">
        <v>359</v>
      </c>
      <c r="L8" s="148">
        <f t="shared" ref="L8:L16" si="3">K8*100/(K8+I8)</f>
        <v>67.647780230561693</v>
      </c>
      <c r="M8" s="80" t="s">
        <v>300</v>
      </c>
      <c r="N8" s="148">
        <f t="shared" ref="N8:N16" si="4">M8*100/(M8+O8)</f>
        <v>20.38216560509554</v>
      </c>
      <c r="O8" s="80" t="s">
        <v>360</v>
      </c>
      <c r="P8" s="148">
        <f t="shared" ref="P8:P16" si="5">O8*100/(O8+M8)</f>
        <v>79.617834394904463</v>
      </c>
      <c r="Q8" s="140" t="s">
        <v>27</v>
      </c>
      <c r="R8" s="140" t="s">
        <v>27</v>
      </c>
      <c r="S8" s="80" t="s">
        <v>92</v>
      </c>
      <c r="T8" s="150">
        <f>S8/S8*100</f>
        <v>100</v>
      </c>
      <c r="U8" s="146"/>
      <c r="V8" s="119"/>
      <c r="W8" s="119"/>
      <c r="X8" s="119"/>
      <c r="Y8" s="119"/>
    </row>
    <row r="9" spans="1:25" ht="25.5" customHeight="1">
      <c r="A9" s="93" t="s">
        <v>4</v>
      </c>
      <c r="B9" s="80" t="s">
        <v>361</v>
      </c>
      <c r="C9" s="80" t="s">
        <v>362</v>
      </c>
      <c r="D9" s="80" t="s">
        <v>363</v>
      </c>
      <c r="E9" s="80" t="s">
        <v>163</v>
      </c>
      <c r="F9" s="148">
        <f t="shared" si="0"/>
        <v>53.409090909090907</v>
      </c>
      <c r="G9" s="80" t="s">
        <v>364</v>
      </c>
      <c r="H9" s="148">
        <f t="shared" si="1"/>
        <v>46.590909090909093</v>
      </c>
      <c r="I9" s="80" t="s">
        <v>365</v>
      </c>
      <c r="J9" s="148">
        <f t="shared" si="2"/>
        <v>26.725181598062953</v>
      </c>
      <c r="K9" s="80" t="s">
        <v>366</v>
      </c>
      <c r="L9" s="148">
        <f t="shared" si="3"/>
        <v>73.27481840193704</v>
      </c>
      <c r="M9" s="80" t="s">
        <v>367</v>
      </c>
      <c r="N9" s="148">
        <f t="shared" si="4"/>
        <v>20.923520923520922</v>
      </c>
      <c r="O9" s="80" t="s">
        <v>368</v>
      </c>
      <c r="P9" s="148">
        <f t="shared" si="5"/>
        <v>79.076479076479075</v>
      </c>
      <c r="Q9" s="140" t="s">
        <v>27</v>
      </c>
      <c r="R9" s="140" t="s">
        <v>27</v>
      </c>
      <c r="S9" s="80" t="s">
        <v>92</v>
      </c>
      <c r="T9" s="150">
        <f>S9/S9*100</f>
        <v>100</v>
      </c>
      <c r="U9" s="146"/>
      <c r="V9" s="119"/>
      <c r="W9" s="119"/>
      <c r="X9" s="119"/>
      <c r="Y9" s="119"/>
    </row>
    <row r="10" spans="1:25" ht="25.5" customHeight="1">
      <c r="A10" s="93" t="s">
        <v>5</v>
      </c>
      <c r="B10" s="80" t="s">
        <v>233</v>
      </c>
      <c r="C10" s="80" t="s">
        <v>369</v>
      </c>
      <c r="D10" s="80" t="s">
        <v>370</v>
      </c>
      <c r="E10" s="80" t="s">
        <v>130</v>
      </c>
      <c r="F10" s="149">
        <f>E10*100/(E10)</f>
        <v>100</v>
      </c>
      <c r="G10" s="140" t="s">
        <v>27</v>
      </c>
      <c r="H10" s="140" t="s">
        <v>27</v>
      </c>
      <c r="I10" s="80" t="s">
        <v>371</v>
      </c>
      <c r="J10" s="148">
        <f t="shared" si="2"/>
        <v>36.196319018404907</v>
      </c>
      <c r="K10" s="80" t="s">
        <v>372</v>
      </c>
      <c r="L10" s="148">
        <f t="shared" si="3"/>
        <v>63.803680981595093</v>
      </c>
      <c r="M10" s="80" t="s">
        <v>167</v>
      </c>
      <c r="N10" s="148">
        <f t="shared" si="4"/>
        <v>17.857142857142858</v>
      </c>
      <c r="O10" s="80" t="s">
        <v>289</v>
      </c>
      <c r="P10" s="148">
        <f t="shared" si="5"/>
        <v>82.142857142857139</v>
      </c>
      <c r="Q10" s="140" t="s">
        <v>27</v>
      </c>
      <c r="R10" s="140" t="s">
        <v>27</v>
      </c>
      <c r="S10" s="140" t="s">
        <v>27</v>
      </c>
      <c r="T10" s="151" t="s">
        <v>27</v>
      </c>
      <c r="U10" s="147"/>
      <c r="V10" s="119"/>
      <c r="W10" s="119"/>
      <c r="X10" s="119"/>
      <c r="Y10" s="119"/>
    </row>
    <row r="11" spans="1:25" ht="25.5" customHeight="1">
      <c r="A11" s="93" t="s">
        <v>6</v>
      </c>
      <c r="B11" s="80" t="s">
        <v>373</v>
      </c>
      <c r="C11" s="80" t="s">
        <v>374</v>
      </c>
      <c r="D11" s="80" t="s">
        <v>375</v>
      </c>
      <c r="E11" s="80" t="s">
        <v>130</v>
      </c>
      <c r="F11" s="148">
        <f t="shared" si="0"/>
        <v>80</v>
      </c>
      <c r="G11" s="80" t="s">
        <v>92</v>
      </c>
      <c r="H11" s="148">
        <f t="shared" si="1"/>
        <v>20</v>
      </c>
      <c r="I11" s="80" t="s">
        <v>227</v>
      </c>
      <c r="J11" s="148">
        <f t="shared" si="2"/>
        <v>61.803278688524593</v>
      </c>
      <c r="K11" s="80" t="s">
        <v>376</v>
      </c>
      <c r="L11" s="148">
        <f t="shared" si="3"/>
        <v>38.196721311475407</v>
      </c>
      <c r="M11" s="80" t="s">
        <v>309</v>
      </c>
      <c r="N11" s="148">
        <f t="shared" si="4"/>
        <v>15.625</v>
      </c>
      <c r="O11" s="80" t="s">
        <v>377</v>
      </c>
      <c r="P11" s="148">
        <f t="shared" si="5"/>
        <v>84.375</v>
      </c>
      <c r="Q11" s="140" t="s">
        <v>27</v>
      </c>
      <c r="R11" s="140" t="s">
        <v>27</v>
      </c>
      <c r="S11" s="140" t="s">
        <v>27</v>
      </c>
      <c r="T11" s="151" t="s">
        <v>27</v>
      </c>
      <c r="U11" s="147"/>
      <c r="V11" s="119"/>
      <c r="W11" s="119"/>
      <c r="X11" s="119"/>
      <c r="Y11" s="119"/>
    </row>
    <row r="12" spans="1:25" ht="25.5" customHeight="1">
      <c r="A12" s="139" t="s">
        <v>135</v>
      </c>
      <c r="B12" s="80" t="s">
        <v>170</v>
      </c>
      <c r="C12" s="80" t="s">
        <v>378</v>
      </c>
      <c r="D12" s="80" t="s">
        <v>379</v>
      </c>
      <c r="E12" s="80" t="s">
        <v>161</v>
      </c>
      <c r="F12" s="148">
        <f t="shared" si="0"/>
        <v>58.064516129032256</v>
      </c>
      <c r="G12" s="80" t="s">
        <v>231</v>
      </c>
      <c r="H12" s="148">
        <f t="shared" si="1"/>
        <v>41.935483870967744</v>
      </c>
      <c r="I12" s="80" t="s">
        <v>380</v>
      </c>
      <c r="J12" s="148">
        <f t="shared" si="2"/>
        <v>47.479674796747965</v>
      </c>
      <c r="K12" s="80" t="s">
        <v>381</v>
      </c>
      <c r="L12" s="148">
        <f t="shared" si="3"/>
        <v>52.520325203252035</v>
      </c>
      <c r="M12" s="80" t="s">
        <v>356</v>
      </c>
      <c r="N12" s="148">
        <f t="shared" si="4"/>
        <v>42.5</v>
      </c>
      <c r="O12" s="80" t="s">
        <v>382</v>
      </c>
      <c r="P12" s="148">
        <f t="shared" si="5"/>
        <v>57.5</v>
      </c>
      <c r="Q12" s="140" t="s">
        <v>27</v>
      </c>
      <c r="R12" s="140" t="s">
        <v>27</v>
      </c>
      <c r="S12" s="80" t="s">
        <v>145</v>
      </c>
      <c r="T12" s="150">
        <f>S12/S12*100</f>
        <v>100</v>
      </c>
      <c r="U12" s="146"/>
      <c r="V12" s="119"/>
      <c r="W12" s="119"/>
      <c r="X12" s="119"/>
      <c r="Y12" s="119"/>
    </row>
    <row r="13" spans="1:25" ht="25.5" customHeight="1">
      <c r="A13" s="93" t="s">
        <v>7</v>
      </c>
      <c r="B13" s="80" t="s">
        <v>383</v>
      </c>
      <c r="C13" s="80" t="s">
        <v>384</v>
      </c>
      <c r="D13" s="80" t="s">
        <v>385</v>
      </c>
      <c r="E13" s="80" t="s">
        <v>125</v>
      </c>
      <c r="F13" s="148">
        <f t="shared" si="0"/>
        <v>61.53846153846154</v>
      </c>
      <c r="G13" s="80" t="s">
        <v>167</v>
      </c>
      <c r="H13" s="148">
        <f t="shared" si="1"/>
        <v>38.46153846153846</v>
      </c>
      <c r="I13" s="80" t="s">
        <v>386</v>
      </c>
      <c r="J13" s="148">
        <f t="shared" si="2"/>
        <v>51.264367816091955</v>
      </c>
      <c r="K13" s="80" t="s">
        <v>156</v>
      </c>
      <c r="L13" s="148">
        <f t="shared" si="3"/>
        <v>48.735632183908045</v>
      </c>
      <c r="M13" s="80" t="s">
        <v>143</v>
      </c>
      <c r="N13" s="148">
        <f t="shared" si="4"/>
        <v>39.455782312925173</v>
      </c>
      <c r="O13" s="80" t="s">
        <v>312</v>
      </c>
      <c r="P13" s="148">
        <f t="shared" si="5"/>
        <v>60.544217687074827</v>
      </c>
      <c r="Q13" s="140" t="s">
        <v>27</v>
      </c>
      <c r="R13" s="140" t="s">
        <v>27</v>
      </c>
      <c r="S13" s="140" t="s">
        <v>27</v>
      </c>
      <c r="T13" s="151" t="s">
        <v>27</v>
      </c>
      <c r="U13" s="147"/>
      <c r="V13" s="119"/>
      <c r="W13" s="119"/>
      <c r="X13" s="119"/>
      <c r="Y13" s="119"/>
    </row>
    <row r="14" spans="1:25" ht="25.5" customHeight="1">
      <c r="A14" s="93" t="s">
        <v>8</v>
      </c>
      <c r="B14" s="80" t="s">
        <v>387</v>
      </c>
      <c r="C14" s="80" t="s">
        <v>322</v>
      </c>
      <c r="D14" s="80" t="s">
        <v>144</v>
      </c>
      <c r="E14" s="80" t="s">
        <v>304</v>
      </c>
      <c r="F14" s="148">
        <f t="shared" si="0"/>
        <v>64.285714285714292</v>
      </c>
      <c r="G14" s="80" t="s">
        <v>167</v>
      </c>
      <c r="H14" s="148">
        <f t="shared" si="1"/>
        <v>35.714285714285715</v>
      </c>
      <c r="I14" s="80" t="s">
        <v>388</v>
      </c>
      <c r="J14" s="148">
        <f t="shared" si="2"/>
        <v>44.036697247706421</v>
      </c>
      <c r="K14" s="80" t="s">
        <v>134</v>
      </c>
      <c r="L14" s="148">
        <f t="shared" si="3"/>
        <v>55.963302752293579</v>
      </c>
      <c r="M14" s="80" t="s">
        <v>157</v>
      </c>
      <c r="N14" s="148">
        <f t="shared" si="4"/>
        <v>47.826086956521742</v>
      </c>
      <c r="O14" s="80" t="s">
        <v>388</v>
      </c>
      <c r="P14" s="148">
        <f t="shared" si="5"/>
        <v>52.173913043478258</v>
      </c>
      <c r="Q14" s="140" t="s">
        <v>27</v>
      </c>
      <c r="R14" s="140" t="s">
        <v>27</v>
      </c>
      <c r="S14" s="140" t="s">
        <v>27</v>
      </c>
      <c r="T14" s="151" t="s">
        <v>27</v>
      </c>
      <c r="U14" s="147"/>
      <c r="V14" s="119"/>
      <c r="W14" s="119"/>
      <c r="X14" s="119"/>
      <c r="Y14" s="119"/>
    </row>
    <row r="15" spans="1:25" ht="25.5" customHeight="1">
      <c r="A15" s="93" t="s">
        <v>9</v>
      </c>
      <c r="B15" s="80" t="s">
        <v>389</v>
      </c>
      <c r="C15" s="80" t="s">
        <v>172</v>
      </c>
      <c r="D15" s="80" t="s">
        <v>225</v>
      </c>
      <c r="E15" s="80" t="s">
        <v>92</v>
      </c>
      <c r="F15" s="148">
        <f t="shared" si="0"/>
        <v>25</v>
      </c>
      <c r="G15" s="80" t="s">
        <v>145</v>
      </c>
      <c r="H15" s="148">
        <f t="shared" si="1"/>
        <v>75</v>
      </c>
      <c r="I15" s="80" t="s">
        <v>318</v>
      </c>
      <c r="J15" s="148">
        <f t="shared" si="2"/>
        <v>29.577464788732396</v>
      </c>
      <c r="K15" s="80" t="s">
        <v>313</v>
      </c>
      <c r="L15" s="148">
        <f t="shared" si="3"/>
        <v>70.422535211267601</v>
      </c>
      <c r="M15" s="140" t="s">
        <v>27</v>
      </c>
      <c r="N15" s="140" t="s">
        <v>27</v>
      </c>
      <c r="O15" s="80" t="s">
        <v>92</v>
      </c>
      <c r="P15" s="149">
        <f>O15*100/(O15)</f>
        <v>100</v>
      </c>
      <c r="Q15" s="140" t="s">
        <v>27</v>
      </c>
      <c r="R15" s="140" t="s">
        <v>27</v>
      </c>
      <c r="S15" s="80" t="s">
        <v>145</v>
      </c>
      <c r="T15" s="150">
        <f>S15/S15*100</f>
        <v>100</v>
      </c>
      <c r="U15" s="146"/>
      <c r="V15" s="119"/>
      <c r="W15" s="119"/>
      <c r="X15" s="119"/>
      <c r="Y15" s="119"/>
    </row>
    <row r="16" spans="1:25" ht="25.5" customHeight="1">
      <c r="A16" s="142" t="s">
        <v>168</v>
      </c>
      <c r="B16" s="86" t="s">
        <v>315</v>
      </c>
      <c r="C16" s="86" t="s">
        <v>390</v>
      </c>
      <c r="D16" s="86" t="s">
        <v>391</v>
      </c>
      <c r="E16" s="86" t="s">
        <v>239</v>
      </c>
      <c r="F16" s="148">
        <f t="shared" si="0"/>
        <v>33.333333333333336</v>
      </c>
      <c r="G16" s="86" t="s">
        <v>140</v>
      </c>
      <c r="H16" s="148">
        <f t="shared" si="1"/>
        <v>66.666666666666671</v>
      </c>
      <c r="I16" s="86" t="s">
        <v>392</v>
      </c>
      <c r="J16" s="148">
        <f t="shared" si="2"/>
        <v>28.1335952848723</v>
      </c>
      <c r="K16" s="86" t="s">
        <v>393</v>
      </c>
      <c r="L16" s="148">
        <f t="shared" si="3"/>
        <v>71.8664047151277</v>
      </c>
      <c r="M16" s="86" t="s">
        <v>241</v>
      </c>
      <c r="N16" s="148">
        <f t="shared" si="4"/>
        <v>23.456790123456791</v>
      </c>
      <c r="O16" s="86" t="s">
        <v>394</v>
      </c>
      <c r="P16" s="148">
        <f t="shared" si="5"/>
        <v>76.543209876543216</v>
      </c>
      <c r="Q16" s="143" t="s">
        <v>27</v>
      </c>
      <c r="R16" s="143" t="s">
        <v>27</v>
      </c>
      <c r="S16" s="143" t="s">
        <v>27</v>
      </c>
      <c r="T16" s="152" t="s">
        <v>27</v>
      </c>
      <c r="U16" s="147"/>
      <c r="V16" s="119"/>
      <c r="W16" s="119"/>
      <c r="X16" s="119"/>
      <c r="Y16" s="119"/>
    </row>
    <row r="17" spans="1:25">
      <c r="A17" s="378" t="s">
        <v>328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379"/>
      <c r="U17" s="137"/>
      <c r="V17" s="102"/>
      <c r="W17" s="102"/>
      <c r="X17" s="102"/>
      <c r="Y17" s="102"/>
    </row>
  </sheetData>
  <mergeCells count="11">
    <mergeCell ref="A17:T17"/>
    <mergeCell ref="I5:L5"/>
    <mergeCell ref="E5:H5"/>
    <mergeCell ref="M5:P5"/>
    <mergeCell ref="A1:T1"/>
    <mergeCell ref="A2:T2"/>
    <mergeCell ref="A3:T3"/>
    <mergeCell ref="A4:T4"/>
    <mergeCell ref="A5:A6"/>
    <mergeCell ref="B5:D5"/>
    <mergeCell ref="Q5:T5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">
    <pageSetUpPr fitToPage="1"/>
  </sheetPr>
  <dimension ref="A1:AB18"/>
  <sheetViews>
    <sheetView zoomScaleNormal="100" workbookViewId="0">
      <selection activeCell="A20" sqref="A20"/>
    </sheetView>
  </sheetViews>
  <sheetFormatPr defaultColWidth="9" defaultRowHeight="16.2"/>
  <cols>
    <col min="1" max="1" width="20.44140625" style="71" customWidth="1"/>
    <col min="2" max="24" width="9" style="72" customWidth="1"/>
    <col min="25" max="16384" width="9" style="59"/>
  </cols>
  <sheetData>
    <row r="1" spans="1:28" ht="23.25" customHeight="1">
      <c r="A1" s="394" t="s">
        <v>337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59"/>
      <c r="U1" s="59"/>
      <c r="V1" s="59"/>
      <c r="W1" s="59"/>
      <c r="X1" s="59"/>
    </row>
    <row r="2" spans="1:28" s="135" customFormat="1" ht="16.350000000000001" customHeight="1">
      <c r="A2" s="395" t="s">
        <v>336</v>
      </c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116"/>
      <c r="U2" s="136"/>
      <c r="V2" s="136"/>
      <c r="W2" s="136"/>
      <c r="X2" s="136"/>
      <c r="Y2" s="136"/>
      <c r="Z2" s="136"/>
      <c r="AA2" s="136"/>
      <c r="AB2" s="136"/>
    </row>
    <row r="3" spans="1:28" ht="23.25" customHeight="1">
      <c r="A3" s="394" t="s">
        <v>335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  <c r="T3" s="58"/>
      <c r="U3" s="58"/>
      <c r="V3" s="58"/>
      <c r="W3" s="58"/>
      <c r="X3" s="58"/>
    </row>
    <row r="4" spans="1:28">
      <c r="A4" s="405" t="s">
        <v>334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5"/>
      <c r="M4" s="405"/>
      <c r="N4" s="405"/>
      <c r="O4" s="405"/>
      <c r="P4" s="405"/>
      <c r="Q4" s="405"/>
      <c r="R4" s="405"/>
      <c r="S4" s="405"/>
      <c r="T4" s="405"/>
      <c r="U4" s="73"/>
      <c r="V4" s="73"/>
      <c r="W4" s="73"/>
      <c r="X4" s="73"/>
    </row>
    <row r="5" spans="1:28" ht="33.6" customHeight="1">
      <c r="A5" s="398" t="s">
        <v>333</v>
      </c>
      <c r="B5" s="400" t="s">
        <v>332</v>
      </c>
      <c r="C5" s="401"/>
      <c r="D5" s="402"/>
      <c r="E5" s="400" t="s">
        <v>331</v>
      </c>
      <c r="F5" s="401"/>
      <c r="G5" s="401"/>
      <c r="H5" s="402"/>
      <c r="I5" s="400" t="s">
        <v>330</v>
      </c>
      <c r="J5" s="401"/>
      <c r="K5" s="401"/>
      <c r="L5" s="402"/>
      <c r="M5" s="400" t="s">
        <v>329</v>
      </c>
      <c r="N5" s="401"/>
      <c r="O5" s="401"/>
      <c r="P5" s="402"/>
      <c r="Q5" s="400" t="s">
        <v>21</v>
      </c>
      <c r="R5" s="401"/>
      <c r="S5" s="401"/>
      <c r="T5" s="402"/>
      <c r="U5" s="59"/>
      <c r="V5" s="59"/>
      <c r="W5" s="59"/>
      <c r="X5" s="59"/>
    </row>
    <row r="6" spans="1:28" ht="33.6" customHeight="1">
      <c r="A6" s="399"/>
      <c r="B6" s="60" t="s">
        <v>1</v>
      </c>
      <c r="C6" s="60" t="s">
        <v>2</v>
      </c>
      <c r="D6" s="60" t="s">
        <v>3</v>
      </c>
      <c r="E6" s="60" t="s">
        <v>2</v>
      </c>
      <c r="F6" s="60" t="s">
        <v>29</v>
      </c>
      <c r="G6" s="60" t="s">
        <v>3</v>
      </c>
      <c r="H6" s="60" t="s">
        <v>29</v>
      </c>
      <c r="I6" s="60" t="s">
        <v>2</v>
      </c>
      <c r="J6" s="60" t="s">
        <v>29</v>
      </c>
      <c r="K6" s="60" t="s">
        <v>3</v>
      </c>
      <c r="L6" s="60" t="s">
        <v>29</v>
      </c>
      <c r="M6" s="60" t="s">
        <v>2</v>
      </c>
      <c r="N6" s="60" t="s">
        <v>29</v>
      </c>
      <c r="O6" s="60" t="s">
        <v>3</v>
      </c>
      <c r="P6" s="60" t="s">
        <v>29</v>
      </c>
      <c r="Q6" s="60" t="s">
        <v>2</v>
      </c>
      <c r="R6" s="60" t="s">
        <v>29</v>
      </c>
      <c r="S6" s="60" t="s">
        <v>3</v>
      </c>
      <c r="T6" s="60" t="s">
        <v>29</v>
      </c>
      <c r="U6" s="59"/>
      <c r="V6" s="59"/>
      <c r="W6" s="59"/>
      <c r="X6" s="59"/>
    </row>
    <row r="7" spans="1:28" ht="16.5" customHeight="1">
      <c r="A7" s="61" t="s">
        <v>88</v>
      </c>
      <c r="B7" s="133">
        <v>9033</v>
      </c>
      <c r="C7" s="133">
        <v>2897</v>
      </c>
      <c r="D7" s="133">
        <v>6136</v>
      </c>
      <c r="E7" s="133">
        <v>148</v>
      </c>
      <c r="F7" s="126">
        <f>E7/(E7+G7)*100</f>
        <v>55.430711610486895</v>
      </c>
      <c r="G7" s="129">
        <v>119</v>
      </c>
      <c r="H7" s="126">
        <f>G7/(E7+G7)*100</f>
        <v>44.569288389513105</v>
      </c>
      <c r="I7" s="132">
        <v>2384</v>
      </c>
      <c r="J7" s="126">
        <f t="shared" ref="J7:J16" si="0">I7/(I7+K7)*100</f>
        <v>32.684398135453797</v>
      </c>
      <c r="K7" s="132">
        <v>4910</v>
      </c>
      <c r="L7" s="126">
        <f t="shared" ref="L7:L16" si="1">K7/(I7+K7)*100</f>
        <v>67.31560186454621</v>
      </c>
      <c r="M7" s="132">
        <v>365</v>
      </c>
      <c r="N7" s="126">
        <f t="shared" ref="N7:N14" si="2">M7/(M7+O7)*100</f>
        <v>24.880708929788682</v>
      </c>
      <c r="O7" s="132">
        <v>1102</v>
      </c>
      <c r="P7" s="126">
        <f t="shared" ref="P7:P14" si="3">O7/(M7+O7)*100</f>
        <v>75.119291070211318</v>
      </c>
      <c r="Q7" s="63" t="s">
        <v>27</v>
      </c>
      <c r="R7" s="63" t="s">
        <v>27</v>
      </c>
      <c r="S7" s="129">
        <v>5</v>
      </c>
      <c r="T7" s="134">
        <v>100</v>
      </c>
      <c r="U7" s="59"/>
      <c r="V7" s="59"/>
      <c r="W7" s="59"/>
      <c r="X7" s="59"/>
    </row>
    <row r="8" spans="1:28" ht="16.5" customHeight="1">
      <c r="A8" s="64" t="s">
        <v>100</v>
      </c>
      <c r="B8" s="133">
        <v>5094</v>
      </c>
      <c r="C8" s="133">
        <v>1615</v>
      </c>
      <c r="D8" s="133">
        <v>3479</v>
      </c>
      <c r="E8" s="133">
        <v>102</v>
      </c>
      <c r="F8" s="126">
        <f>E8/(E8+G8)*100</f>
        <v>56.983240223463682</v>
      </c>
      <c r="G8" s="129">
        <v>77</v>
      </c>
      <c r="H8" s="126">
        <f>G8/(E8+G8)*100</f>
        <v>43.016759776536311</v>
      </c>
      <c r="I8" s="132">
        <v>1346</v>
      </c>
      <c r="J8" s="126">
        <f t="shared" si="0"/>
        <v>32.789281364190018</v>
      </c>
      <c r="K8" s="132">
        <v>2759</v>
      </c>
      <c r="L8" s="126">
        <f t="shared" si="1"/>
        <v>67.210718635809982</v>
      </c>
      <c r="M8" s="132">
        <v>167</v>
      </c>
      <c r="N8" s="126">
        <f t="shared" si="2"/>
        <v>20.642768850432631</v>
      </c>
      <c r="O8" s="132">
        <v>642</v>
      </c>
      <c r="P8" s="126">
        <f t="shared" si="3"/>
        <v>79.357231149567369</v>
      </c>
      <c r="Q8" s="63" t="s">
        <v>27</v>
      </c>
      <c r="R8" s="63" t="s">
        <v>27</v>
      </c>
      <c r="S8" s="129">
        <v>1</v>
      </c>
      <c r="T8" s="126">
        <v>100</v>
      </c>
      <c r="U8" s="59"/>
      <c r="V8" s="59"/>
      <c r="W8" s="59"/>
      <c r="X8" s="59"/>
    </row>
    <row r="9" spans="1:28" ht="16.5" customHeight="1">
      <c r="A9" s="65" t="s">
        <v>4</v>
      </c>
      <c r="B9" s="133">
        <v>4225</v>
      </c>
      <c r="C9" s="133">
        <v>1150</v>
      </c>
      <c r="D9" s="133">
        <v>3075</v>
      </c>
      <c r="E9" s="133">
        <v>94</v>
      </c>
      <c r="F9" s="126">
        <f>E9/(E9+G9)*100</f>
        <v>54.970760233918128</v>
      </c>
      <c r="G9" s="129">
        <v>77</v>
      </c>
      <c r="H9" s="126">
        <f>G9/(E9+G9)*100</f>
        <v>45.029239766081872</v>
      </c>
      <c r="I9" s="132">
        <v>904</v>
      </c>
      <c r="J9" s="126">
        <f t="shared" si="0"/>
        <v>27.065868263473053</v>
      </c>
      <c r="K9" s="132">
        <v>2436</v>
      </c>
      <c r="L9" s="126">
        <f t="shared" si="1"/>
        <v>72.934131736526936</v>
      </c>
      <c r="M9" s="132">
        <v>152</v>
      </c>
      <c r="N9" s="126">
        <f t="shared" si="2"/>
        <v>21.31837307152875</v>
      </c>
      <c r="O9" s="132">
        <v>561</v>
      </c>
      <c r="P9" s="126">
        <f t="shared" si="3"/>
        <v>78.681626928471246</v>
      </c>
      <c r="Q9" s="63" t="s">
        <v>27</v>
      </c>
      <c r="R9" s="63" t="s">
        <v>27</v>
      </c>
      <c r="S9" s="129">
        <v>1</v>
      </c>
      <c r="T9" s="126">
        <v>100</v>
      </c>
      <c r="U9" s="59"/>
      <c r="V9" s="59"/>
      <c r="W9" s="59"/>
      <c r="X9" s="59"/>
    </row>
    <row r="10" spans="1:28" ht="16.5" customHeight="1">
      <c r="A10" s="65" t="s">
        <v>5</v>
      </c>
      <c r="B10" s="133">
        <v>187</v>
      </c>
      <c r="C10" s="133">
        <v>65</v>
      </c>
      <c r="D10" s="133">
        <v>122</v>
      </c>
      <c r="E10" s="133">
        <v>3</v>
      </c>
      <c r="F10" s="126">
        <v>100</v>
      </c>
      <c r="G10" s="63" t="s">
        <v>27</v>
      </c>
      <c r="H10" s="63" t="s">
        <v>27</v>
      </c>
      <c r="I10" s="132">
        <v>56</v>
      </c>
      <c r="J10" s="126">
        <f t="shared" si="0"/>
        <v>35.668789808917197</v>
      </c>
      <c r="K10" s="132">
        <v>101</v>
      </c>
      <c r="L10" s="126">
        <f t="shared" si="1"/>
        <v>64.331210191082803</v>
      </c>
      <c r="M10" s="132">
        <v>6</v>
      </c>
      <c r="N10" s="126">
        <f t="shared" si="2"/>
        <v>22.222222222222221</v>
      </c>
      <c r="O10" s="132">
        <v>21</v>
      </c>
      <c r="P10" s="126">
        <f t="shared" si="3"/>
        <v>77.777777777777786</v>
      </c>
      <c r="Q10" s="63" t="s">
        <v>27</v>
      </c>
      <c r="R10" s="63" t="s">
        <v>27</v>
      </c>
      <c r="S10" s="63" t="s">
        <v>27</v>
      </c>
      <c r="T10" s="65" t="s">
        <v>27</v>
      </c>
      <c r="U10" s="59"/>
      <c r="V10" s="59"/>
      <c r="W10" s="59"/>
      <c r="X10" s="59"/>
    </row>
    <row r="11" spans="1:28" ht="16.5" customHeight="1">
      <c r="A11" s="65" t="s">
        <v>6</v>
      </c>
      <c r="B11" s="133">
        <v>682</v>
      </c>
      <c r="C11" s="133">
        <v>400</v>
      </c>
      <c r="D11" s="133">
        <v>282</v>
      </c>
      <c r="E11" s="133">
        <v>5</v>
      </c>
      <c r="F11" s="126">
        <v>100</v>
      </c>
      <c r="G11" s="63" t="s">
        <v>27</v>
      </c>
      <c r="H11" s="63" t="s">
        <v>27</v>
      </c>
      <c r="I11" s="132">
        <v>386</v>
      </c>
      <c r="J11" s="126">
        <f t="shared" si="0"/>
        <v>63.48684210526315</v>
      </c>
      <c r="K11" s="132">
        <v>222</v>
      </c>
      <c r="L11" s="126">
        <f t="shared" si="1"/>
        <v>36.513157894736842</v>
      </c>
      <c r="M11" s="132">
        <v>9</v>
      </c>
      <c r="N11" s="126">
        <f t="shared" si="2"/>
        <v>13.043478260869565</v>
      </c>
      <c r="O11" s="132">
        <v>60</v>
      </c>
      <c r="P11" s="126">
        <f t="shared" si="3"/>
        <v>86.956521739130437</v>
      </c>
      <c r="Q11" s="63" t="s">
        <v>27</v>
      </c>
      <c r="R11" s="63" t="s">
        <v>27</v>
      </c>
      <c r="S11" s="63" t="s">
        <v>27</v>
      </c>
      <c r="T11" s="65" t="s">
        <v>27</v>
      </c>
      <c r="U11" s="59"/>
      <c r="V11" s="59"/>
      <c r="W11" s="59"/>
      <c r="X11" s="59"/>
    </row>
    <row r="12" spans="1:28" ht="16.5" customHeight="1">
      <c r="A12" s="61" t="s">
        <v>135</v>
      </c>
      <c r="B12" s="133">
        <v>933</v>
      </c>
      <c r="C12" s="133">
        <v>440</v>
      </c>
      <c r="D12" s="133">
        <v>493</v>
      </c>
      <c r="E12" s="133">
        <v>27</v>
      </c>
      <c r="F12" s="126">
        <f>E12/(E12+G12)*100</f>
        <v>67.5</v>
      </c>
      <c r="G12" s="129">
        <v>13</v>
      </c>
      <c r="H12" s="126">
        <f>G12/(E12+G12)*100</f>
        <v>32.5</v>
      </c>
      <c r="I12" s="132">
        <v>311</v>
      </c>
      <c r="J12" s="126">
        <f t="shared" si="0"/>
        <v>48.669796557120499</v>
      </c>
      <c r="K12" s="132">
        <v>328</v>
      </c>
      <c r="L12" s="126">
        <f t="shared" si="1"/>
        <v>51.330203442879494</v>
      </c>
      <c r="M12" s="132">
        <v>102</v>
      </c>
      <c r="N12" s="126">
        <f t="shared" si="2"/>
        <v>40.637450199203187</v>
      </c>
      <c r="O12" s="132">
        <v>149</v>
      </c>
      <c r="P12" s="126">
        <f t="shared" si="3"/>
        <v>59.362549800796813</v>
      </c>
      <c r="Q12" s="63" t="s">
        <v>27</v>
      </c>
      <c r="R12" s="63" t="s">
        <v>27</v>
      </c>
      <c r="S12" s="129">
        <v>3</v>
      </c>
      <c r="T12" s="126">
        <v>100</v>
      </c>
      <c r="U12" s="59"/>
      <c r="V12" s="59"/>
      <c r="W12" s="59"/>
      <c r="X12" s="59"/>
    </row>
    <row r="13" spans="1:28" ht="16.5" customHeight="1">
      <c r="A13" s="65" t="s">
        <v>7</v>
      </c>
      <c r="B13" s="133">
        <v>615</v>
      </c>
      <c r="C13" s="133">
        <v>306</v>
      </c>
      <c r="D13" s="133">
        <v>309</v>
      </c>
      <c r="E13" s="133">
        <v>12</v>
      </c>
      <c r="F13" s="126">
        <f>E13/(E13+G13)*100</f>
        <v>75</v>
      </c>
      <c r="G13" s="129">
        <v>4</v>
      </c>
      <c r="H13" s="126">
        <f>G13/(E13+G13)*100</f>
        <v>25</v>
      </c>
      <c r="I13" s="132">
        <v>237</v>
      </c>
      <c r="J13" s="126">
        <f t="shared" si="0"/>
        <v>53.139013452914796</v>
      </c>
      <c r="K13" s="132">
        <v>209</v>
      </c>
      <c r="L13" s="126">
        <f t="shared" si="1"/>
        <v>46.860986547085204</v>
      </c>
      <c r="M13" s="132">
        <v>57</v>
      </c>
      <c r="N13" s="126">
        <f t="shared" si="2"/>
        <v>37.254901960784316</v>
      </c>
      <c r="O13" s="132">
        <v>96</v>
      </c>
      <c r="P13" s="126">
        <f t="shared" si="3"/>
        <v>62.745098039215684</v>
      </c>
      <c r="Q13" s="63" t="s">
        <v>27</v>
      </c>
      <c r="R13" s="63" t="s">
        <v>27</v>
      </c>
      <c r="S13" s="63" t="s">
        <v>27</v>
      </c>
      <c r="T13" s="65" t="s">
        <v>27</v>
      </c>
      <c r="U13" s="59"/>
      <c r="V13" s="59"/>
      <c r="W13" s="59"/>
      <c r="X13" s="59"/>
    </row>
    <row r="14" spans="1:28" ht="16.5" customHeight="1">
      <c r="A14" s="65" t="s">
        <v>8</v>
      </c>
      <c r="B14" s="133">
        <v>237</v>
      </c>
      <c r="C14" s="133">
        <v>107</v>
      </c>
      <c r="D14" s="133">
        <v>130</v>
      </c>
      <c r="E14" s="133">
        <v>13</v>
      </c>
      <c r="F14" s="126">
        <f>E14/(E14+G14)*100</f>
        <v>68.421052631578945</v>
      </c>
      <c r="G14" s="129">
        <v>6</v>
      </c>
      <c r="H14" s="126">
        <f>G14/(E14+G14)*100</f>
        <v>31.578947368421051</v>
      </c>
      <c r="I14" s="132">
        <v>49</v>
      </c>
      <c r="J14" s="126">
        <f t="shared" si="0"/>
        <v>40.833333333333336</v>
      </c>
      <c r="K14" s="132">
        <v>71</v>
      </c>
      <c r="L14" s="126">
        <f t="shared" si="1"/>
        <v>59.166666666666664</v>
      </c>
      <c r="M14" s="132">
        <v>45</v>
      </c>
      <c r="N14" s="126">
        <f t="shared" si="2"/>
        <v>45.91836734693878</v>
      </c>
      <c r="O14" s="132">
        <v>53</v>
      </c>
      <c r="P14" s="126">
        <f t="shared" si="3"/>
        <v>54.081632653061227</v>
      </c>
      <c r="Q14" s="63" t="s">
        <v>27</v>
      </c>
      <c r="R14" s="63" t="s">
        <v>27</v>
      </c>
      <c r="S14" s="63" t="s">
        <v>27</v>
      </c>
      <c r="T14" s="65" t="s">
        <v>27</v>
      </c>
      <c r="U14" s="59"/>
      <c r="V14" s="59"/>
      <c r="W14" s="59"/>
      <c r="X14" s="59"/>
    </row>
    <row r="15" spans="1:28" ht="16.5" customHeight="1">
      <c r="A15" s="65" t="s">
        <v>9</v>
      </c>
      <c r="B15" s="133">
        <v>81</v>
      </c>
      <c r="C15" s="133">
        <v>27</v>
      </c>
      <c r="D15" s="133">
        <v>54</v>
      </c>
      <c r="E15" s="133">
        <v>2</v>
      </c>
      <c r="F15" s="126">
        <f>E15/(E15+G15)*100</f>
        <v>40</v>
      </c>
      <c r="G15" s="129">
        <v>3</v>
      </c>
      <c r="H15" s="126">
        <f>G15/(E15+G15)*100</f>
        <v>60</v>
      </c>
      <c r="I15" s="132">
        <v>25</v>
      </c>
      <c r="J15" s="126">
        <f t="shared" si="0"/>
        <v>34.246575342465754</v>
      </c>
      <c r="K15" s="132">
        <v>48</v>
      </c>
      <c r="L15" s="126">
        <f t="shared" si="1"/>
        <v>65.753424657534239</v>
      </c>
      <c r="M15" s="131" t="s">
        <v>27</v>
      </c>
      <c r="N15" s="130" t="s">
        <v>27</v>
      </c>
      <c r="O15" s="131" t="s">
        <v>27</v>
      </c>
      <c r="P15" s="130" t="s">
        <v>27</v>
      </c>
      <c r="Q15" s="63" t="s">
        <v>27</v>
      </c>
      <c r="R15" s="63" t="s">
        <v>27</v>
      </c>
      <c r="S15" s="129">
        <v>3</v>
      </c>
      <c r="T15" s="126">
        <v>100</v>
      </c>
      <c r="U15" s="59"/>
      <c r="V15" s="59"/>
      <c r="W15" s="59"/>
      <c r="X15" s="59"/>
    </row>
    <row r="16" spans="1:28" ht="16.5" customHeight="1">
      <c r="A16" s="66" t="s">
        <v>168</v>
      </c>
      <c r="B16" s="128">
        <v>3006</v>
      </c>
      <c r="C16" s="128">
        <v>842</v>
      </c>
      <c r="D16" s="128">
        <v>2164</v>
      </c>
      <c r="E16" s="128">
        <v>19</v>
      </c>
      <c r="F16" s="126">
        <f>E16/(E16+G16)*100</f>
        <v>39.583333333333329</v>
      </c>
      <c r="G16" s="125">
        <v>29</v>
      </c>
      <c r="H16" s="126">
        <f>G16/(E16+G16)*100</f>
        <v>60.416666666666664</v>
      </c>
      <c r="I16" s="127">
        <v>727</v>
      </c>
      <c r="J16" s="126">
        <f t="shared" si="0"/>
        <v>28.509803921568626</v>
      </c>
      <c r="K16" s="127">
        <v>1823</v>
      </c>
      <c r="L16" s="126">
        <f t="shared" si="1"/>
        <v>71.490196078431367</v>
      </c>
      <c r="M16" s="127">
        <v>96</v>
      </c>
      <c r="N16" s="126">
        <f>M16/(M16+O16)*100</f>
        <v>23.587223587223587</v>
      </c>
      <c r="O16" s="127">
        <v>311</v>
      </c>
      <c r="P16" s="126">
        <f>O16/(M16+O16)*100</f>
        <v>76.412776412776424</v>
      </c>
      <c r="Q16" s="68" t="s">
        <v>27</v>
      </c>
      <c r="R16" s="68" t="s">
        <v>27</v>
      </c>
      <c r="S16" s="125">
        <v>1</v>
      </c>
      <c r="T16" s="124">
        <v>100</v>
      </c>
      <c r="U16" s="59"/>
      <c r="V16" s="59"/>
      <c r="W16" s="59"/>
      <c r="X16" s="59"/>
    </row>
    <row r="17" spans="1:24" ht="10.5" customHeight="1">
      <c r="A17" s="123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2"/>
      <c r="R17" s="122"/>
      <c r="S17" s="121"/>
      <c r="T17" s="120"/>
      <c r="U17" s="59"/>
      <c r="V17" s="59"/>
      <c r="W17" s="59"/>
      <c r="X17" s="59"/>
    </row>
    <row r="18" spans="1:24">
      <c r="A18" s="403" t="s">
        <v>328</v>
      </c>
      <c r="B18" s="404"/>
      <c r="C18" s="404"/>
      <c r="D18" s="404"/>
      <c r="E18" s="404"/>
      <c r="F18" s="404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25"/>
      <c r="U18" s="70"/>
      <c r="V18" s="70"/>
      <c r="W18" s="70"/>
      <c r="X18" s="70"/>
    </row>
  </sheetData>
  <mergeCells count="11">
    <mergeCell ref="A1:S1"/>
    <mergeCell ref="A3:S3"/>
    <mergeCell ref="A5:A6"/>
    <mergeCell ref="B5:D5"/>
    <mergeCell ref="A18:S18"/>
    <mergeCell ref="A2:S2"/>
    <mergeCell ref="E5:H5"/>
    <mergeCell ref="I5:L5"/>
    <mergeCell ref="M5:P5"/>
    <mergeCell ref="Q5:T5"/>
    <mergeCell ref="A4:T4"/>
  </mergeCells>
  <phoneticPr fontId="21" type="noConversion"/>
  <printOptions horizontalCentered="1"/>
  <pageMargins left="0.39370078740157483" right="0.39370078740157483" top="0.39370078740157483" bottom="0.39370078740157483" header="0.31496062992125984" footer="0.11811023622047245"/>
  <pageSetup paperSize="9" scale="72" fitToHeight="0" orientation="landscape" horizontalDpi="4294967295" verticalDpi="4294967295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B17"/>
  <sheetViews>
    <sheetView zoomScale="80" zoomScaleNormal="80" workbookViewId="0">
      <selection activeCell="AA8" sqref="AA8"/>
    </sheetView>
  </sheetViews>
  <sheetFormatPr defaultColWidth="9" defaultRowHeight="16.2"/>
  <cols>
    <col min="1" max="1" width="20.44140625" style="103" customWidth="1"/>
    <col min="2" max="28" width="8.6640625" style="104" customWidth="1"/>
    <col min="29" max="16384" width="9" style="115"/>
  </cols>
  <sheetData>
    <row r="1" spans="1:28" ht="23.25" customHeight="1">
      <c r="A1" s="406" t="s">
        <v>31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</row>
    <row r="2" spans="1:28" ht="23.25" customHeight="1">
      <c r="A2" s="406" t="s">
        <v>76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</row>
    <row r="3" spans="1:28" ht="20.25" customHeight="1">
      <c r="A3" s="409" t="s">
        <v>327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8"/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8"/>
      <c r="AA3" s="408"/>
      <c r="AB3" s="408"/>
    </row>
    <row r="4" spans="1:28">
      <c r="A4" s="410" t="s">
        <v>78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</row>
    <row r="5" spans="1:28" ht="42" customHeight="1">
      <c r="A5" s="381" t="s">
        <v>325</v>
      </c>
      <c r="B5" s="383" t="s">
        <v>80</v>
      </c>
      <c r="C5" s="411"/>
      <c r="D5" s="412"/>
      <c r="E5" s="383" t="s">
        <v>81</v>
      </c>
      <c r="F5" s="384"/>
      <c r="G5" s="384"/>
      <c r="H5" s="385"/>
      <c r="I5" s="383" t="s">
        <v>82</v>
      </c>
      <c r="J5" s="384"/>
      <c r="K5" s="384"/>
      <c r="L5" s="385"/>
      <c r="M5" s="383" t="s">
        <v>83</v>
      </c>
      <c r="N5" s="384"/>
      <c r="O5" s="384"/>
      <c r="P5" s="385"/>
      <c r="Q5" s="383" t="s">
        <v>84</v>
      </c>
      <c r="R5" s="384"/>
      <c r="S5" s="384"/>
      <c r="T5" s="385"/>
      <c r="U5" s="383" t="s">
        <v>85</v>
      </c>
      <c r="V5" s="384"/>
      <c r="W5" s="384"/>
      <c r="X5" s="385"/>
      <c r="Y5" s="386" t="s">
        <v>86</v>
      </c>
      <c r="Z5" s="386"/>
      <c r="AA5" s="386"/>
      <c r="AB5" s="393"/>
    </row>
    <row r="6" spans="1:28" ht="34.5" customHeight="1">
      <c r="A6" s="382"/>
      <c r="B6" s="114" t="s">
        <v>87</v>
      </c>
      <c r="C6" s="90" t="s">
        <v>2</v>
      </c>
      <c r="D6" s="90" t="s">
        <v>3</v>
      </c>
      <c r="E6" s="90" t="s">
        <v>2</v>
      </c>
      <c r="F6" s="114" t="s">
        <v>29</v>
      </c>
      <c r="G6" s="90" t="s">
        <v>3</v>
      </c>
      <c r="H6" s="114" t="s">
        <v>29</v>
      </c>
      <c r="I6" s="90" t="s">
        <v>2</v>
      </c>
      <c r="J6" s="114" t="s">
        <v>29</v>
      </c>
      <c r="K6" s="90" t="s">
        <v>3</v>
      </c>
      <c r="L6" s="114" t="s">
        <v>29</v>
      </c>
      <c r="M6" s="90" t="s">
        <v>2</v>
      </c>
      <c r="N6" s="114" t="s">
        <v>29</v>
      </c>
      <c r="O6" s="90" t="s">
        <v>3</v>
      </c>
      <c r="P6" s="114" t="s">
        <v>29</v>
      </c>
      <c r="Q6" s="90" t="s">
        <v>2</v>
      </c>
      <c r="R6" s="114" t="s">
        <v>29</v>
      </c>
      <c r="S6" s="90" t="s">
        <v>3</v>
      </c>
      <c r="T6" s="114" t="s">
        <v>29</v>
      </c>
      <c r="U6" s="90" t="s">
        <v>2</v>
      </c>
      <c r="V6" s="114" t="s">
        <v>29</v>
      </c>
      <c r="W6" s="90" t="s">
        <v>3</v>
      </c>
      <c r="X6" s="114" t="s">
        <v>29</v>
      </c>
      <c r="Y6" s="90" t="s">
        <v>2</v>
      </c>
      <c r="Z6" s="114" t="s">
        <v>29</v>
      </c>
      <c r="AA6" s="90" t="s">
        <v>3</v>
      </c>
      <c r="AB6" s="114" t="s">
        <v>29</v>
      </c>
    </row>
    <row r="7" spans="1:28" ht="25.5" customHeight="1">
      <c r="A7" s="91" t="s">
        <v>88</v>
      </c>
      <c r="B7" s="92">
        <v>9121</v>
      </c>
      <c r="C7" s="92">
        <v>2954</v>
      </c>
      <c r="D7" s="92">
        <v>6167</v>
      </c>
      <c r="E7" s="92">
        <v>1</v>
      </c>
      <c r="F7" s="92">
        <v>100</v>
      </c>
      <c r="G7" s="93" t="s">
        <v>27</v>
      </c>
      <c r="H7" s="93"/>
      <c r="I7" s="92" t="s">
        <v>92</v>
      </c>
      <c r="J7" s="92">
        <v>100</v>
      </c>
      <c r="K7" s="93" t="s">
        <v>27</v>
      </c>
      <c r="L7" s="93"/>
      <c r="M7" s="92">
        <v>161</v>
      </c>
      <c r="N7" s="94">
        <f>M7/(M7+O7)*100</f>
        <v>55.326460481099659</v>
      </c>
      <c r="O7" s="92">
        <v>130</v>
      </c>
      <c r="P7" s="94">
        <f>O7/(M7+O7)*100</f>
        <v>44.673539518900348</v>
      </c>
      <c r="Q7" s="92">
        <v>2413</v>
      </c>
      <c r="R7" s="94">
        <f>Q7/(Q7+S7)*100</f>
        <v>33.081985193309571</v>
      </c>
      <c r="S7" s="92">
        <v>4881</v>
      </c>
      <c r="T7" s="94">
        <f>S7/(Q7+S7)*100</f>
        <v>66.918014806690422</v>
      </c>
      <c r="U7" s="92">
        <v>377</v>
      </c>
      <c r="V7" s="94">
        <f>U7/(U7+W7)*100</f>
        <v>24.705111402359108</v>
      </c>
      <c r="W7" s="92">
        <v>1149</v>
      </c>
      <c r="X7" s="94">
        <f>W7/(U7+W7)*100</f>
        <v>75.294888597640892</v>
      </c>
      <c r="Y7" s="92" t="s">
        <v>92</v>
      </c>
      <c r="Z7" s="94">
        <f>Y7/(Y7+AA7)*100</f>
        <v>12.5</v>
      </c>
      <c r="AA7" s="92" t="s">
        <v>99</v>
      </c>
      <c r="AB7" s="94">
        <f>AA7/(Y7+AA7)*100</f>
        <v>87.5</v>
      </c>
    </row>
    <row r="8" spans="1:28" ht="25.5" customHeight="1">
      <c r="A8" s="95" t="s">
        <v>100</v>
      </c>
      <c r="B8" s="92">
        <v>5112</v>
      </c>
      <c r="C8" s="92">
        <v>1647</v>
      </c>
      <c r="D8" s="92">
        <v>3465</v>
      </c>
      <c r="E8" s="92" t="s">
        <v>92</v>
      </c>
      <c r="F8" s="92">
        <v>100</v>
      </c>
      <c r="G8" s="93" t="s">
        <v>27</v>
      </c>
      <c r="H8" s="93"/>
      <c r="I8" s="92" t="s">
        <v>92</v>
      </c>
      <c r="J8" s="92">
        <v>100</v>
      </c>
      <c r="K8" s="93" t="s">
        <v>27</v>
      </c>
      <c r="L8" s="93"/>
      <c r="M8" s="92">
        <v>112</v>
      </c>
      <c r="N8" s="94">
        <f t="shared" ref="N8:N16" si="0">M8/(M8+O8)*100</f>
        <v>56.000000000000007</v>
      </c>
      <c r="O8" s="92">
        <v>88</v>
      </c>
      <c r="P8" s="94">
        <f t="shared" ref="P8:P16" si="1">O8/(M8+O8)*100</f>
        <v>44</v>
      </c>
      <c r="Q8" s="92">
        <v>1358</v>
      </c>
      <c r="R8" s="94">
        <f t="shared" ref="R8:R16" si="2">Q8/(Q8+S8)*100</f>
        <v>33.138116154221571</v>
      </c>
      <c r="S8" s="92">
        <v>2740</v>
      </c>
      <c r="T8" s="94">
        <f t="shared" ref="T8:T16" si="3">S8/(Q8+S8)*100</f>
        <v>66.861883845778422</v>
      </c>
      <c r="U8" s="92">
        <v>174</v>
      </c>
      <c r="V8" s="94">
        <f t="shared" ref="V8:V16" si="4">U8/(U8+W8)*100</f>
        <v>21.508034610630407</v>
      </c>
      <c r="W8" s="92">
        <v>635</v>
      </c>
      <c r="X8" s="94">
        <f t="shared" ref="X8:X16" si="5">W8/(U8+W8)*100</f>
        <v>78.491965389369582</v>
      </c>
      <c r="Y8" s="92" t="s">
        <v>92</v>
      </c>
      <c r="Z8" s="94">
        <f>Y8/(Y8+AA8)*100</f>
        <v>33.333333333333329</v>
      </c>
      <c r="AA8" s="92">
        <v>2</v>
      </c>
      <c r="AB8" s="94">
        <f>AA8/(Y8+AA8)*100</f>
        <v>66.666666666666657</v>
      </c>
    </row>
    <row r="9" spans="1:28" ht="25.5" customHeight="1">
      <c r="A9" s="96" t="s">
        <v>4</v>
      </c>
      <c r="B9" s="105">
        <v>4255</v>
      </c>
      <c r="C9" s="105">
        <v>1174</v>
      </c>
      <c r="D9" s="105">
        <v>3081</v>
      </c>
      <c r="E9" s="105" t="s">
        <v>92</v>
      </c>
      <c r="F9" s="105">
        <v>100</v>
      </c>
      <c r="G9" s="106" t="s">
        <v>27</v>
      </c>
      <c r="H9" s="106"/>
      <c r="I9" s="105" t="s">
        <v>92</v>
      </c>
      <c r="J9" s="105">
        <v>100</v>
      </c>
      <c r="K9" s="106" t="s">
        <v>27</v>
      </c>
      <c r="L9" s="107"/>
      <c r="M9" s="105">
        <v>105</v>
      </c>
      <c r="N9" s="108">
        <f t="shared" si="0"/>
        <v>54.6875</v>
      </c>
      <c r="O9" s="105">
        <v>87</v>
      </c>
      <c r="P9" s="108">
        <f t="shared" si="1"/>
        <v>45.3125</v>
      </c>
      <c r="Q9" s="105">
        <v>909</v>
      </c>
      <c r="R9" s="108">
        <f t="shared" si="2"/>
        <v>27.231875374475734</v>
      </c>
      <c r="S9" s="105">
        <v>2429</v>
      </c>
      <c r="T9" s="108">
        <f t="shared" si="3"/>
        <v>72.768124625524266</v>
      </c>
      <c r="U9" s="105">
        <v>157</v>
      </c>
      <c r="V9" s="108">
        <f t="shared" si="4"/>
        <v>21.805555555555557</v>
      </c>
      <c r="W9" s="105">
        <v>563</v>
      </c>
      <c r="X9" s="108">
        <f t="shared" si="5"/>
        <v>78.194444444444443</v>
      </c>
      <c r="Y9" s="105" t="s">
        <v>92</v>
      </c>
      <c r="Z9" s="108">
        <f>Y9/(Y9+AA9)*100</f>
        <v>33.333333333333329</v>
      </c>
      <c r="AA9" s="105">
        <v>2</v>
      </c>
      <c r="AB9" s="108">
        <f>AA9/(Y9+AA9)*100</f>
        <v>66.666666666666657</v>
      </c>
    </row>
    <row r="10" spans="1:28" ht="25.5" customHeight="1">
      <c r="A10" s="96" t="s">
        <v>5</v>
      </c>
      <c r="B10" s="105">
        <v>196</v>
      </c>
      <c r="C10" s="105">
        <v>75</v>
      </c>
      <c r="D10" s="105">
        <v>121</v>
      </c>
      <c r="E10" s="106" t="s">
        <v>27</v>
      </c>
      <c r="F10" s="107"/>
      <c r="G10" s="106" t="s">
        <v>27</v>
      </c>
      <c r="H10" s="106"/>
      <c r="I10" s="106" t="s">
        <v>27</v>
      </c>
      <c r="J10" s="106"/>
      <c r="K10" s="106" t="s">
        <v>27</v>
      </c>
      <c r="L10" s="107"/>
      <c r="M10" s="105" t="s">
        <v>145</v>
      </c>
      <c r="N10" s="108">
        <f t="shared" si="0"/>
        <v>75</v>
      </c>
      <c r="O10" s="105" t="s">
        <v>92</v>
      </c>
      <c r="P10" s="108">
        <f t="shared" si="1"/>
        <v>25</v>
      </c>
      <c r="Q10" s="105">
        <v>68</v>
      </c>
      <c r="R10" s="108">
        <f t="shared" si="2"/>
        <v>39.534883720930232</v>
      </c>
      <c r="S10" s="105">
        <v>104</v>
      </c>
      <c r="T10" s="108">
        <f t="shared" si="3"/>
        <v>60.465116279069761</v>
      </c>
      <c r="U10" s="105">
        <v>4</v>
      </c>
      <c r="V10" s="108">
        <f t="shared" si="4"/>
        <v>20</v>
      </c>
      <c r="W10" s="105">
        <v>16</v>
      </c>
      <c r="X10" s="108">
        <f t="shared" si="5"/>
        <v>80</v>
      </c>
      <c r="Y10" s="106" t="s">
        <v>27</v>
      </c>
      <c r="Z10" s="107"/>
      <c r="AA10" s="106" t="s">
        <v>27</v>
      </c>
      <c r="AB10" s="107"/>
    </row>
    <row r="11" spans="1:28" ht="25.5" customHeight="1">
      <c r="A11" s="96" t="s">
        <v>6</v>
      </c>
      <c r="B11" s="105">
        <v>661</v>
      </c>
      <c r="C11" s="105">
        <v>398</v>
      </c>
      <c r="D11" s="105">
        <v>263</v>
      </c>
      <c r="E11" s="106" t="s">
        <v>27</v>
      </c>
      <c r="F11" s="107"/>
      <c r="G11" s="106" t="s">
        <v>27</v>
      </c>
      <c r="H11" s="106"/>
      <c r="I11" s="106" t="s">
        <v>27</v>
      </c>
      <c r="J11" s="106"/>
      <c r="K11" s="106" t="s">
        <v>27</v>
      </c>
      <c r="L11" s="107"/>
      <c r="M11" s="105">
        <v>4</v>
      </c>
      <c r="N11" s="108">
        <v>100</v>
      </c>
      <c r="O11" s="106" t="s">
        <v>27</v>
      </c>
      <c r="P11" s="109"/>
      <c r="Q11" s="105">
        <v>381</v>
      </c>
      <c r="R11" s="108">
        <f t="shared" si="2"/>
        <v>64.795918367346943</v>
      </c>
      <c r="S11" s="105">
        <v>207</v>
      </c>
      <c r="T11" s="108">
        <f t="shared" si="3"/>
        <v>35.204081632653065</v>
      </c>
      <c r="U11" s="105">
        <v>13</v>
      </c>
      <c r="V11" s="108">
        <f t="shared" si="4"/>
        <v>18.840579710144929</v>
      </c>
      <c r="W11" s="105">
        <v>56</v>
      </c>
      <c r="X11" s="108">
        <f t="shared" si="5"/>
        <v>81.159420289855078</v>
      </c>
      <c r="Y11" s="106" t="s">
        <v>27</v>
      </c>
      <c r="Z11" s="107"/>
      <c r="AA11" s="106" t="s">
        <v>27</v>
      </c>
      <c r="AB11" s="107"/>
    </row>
    <row r="12" spans="1:28" ht="25.5" customHeight="1">
      <c r="A12" s="91" t="s">
        <v>135</v>
      </c>
      <c r="B12" s="105">
        <v>983</v>
      </c>
      <c r="C12" s="105">
        <v>470</v>
      </c>
      <c r="D12" s="105">
        <v>513</v>
      </c>
      <c r="E12" s="106" t="s">
        <v>27</v>
      </c>
      <c r="F12" s="107"/>
      <c r="G12" s="106" t="s">
        <v>27</v>
      </c>
      <c r="H12" s="106"/>
      <c r="I12" s="106" t="s">
        <v>27</v>
      </c>
      <c r="J12" s="106"/>
      <c r="K12" s="106" t="s">
        <v>27</v>
      </c>
      <c r="L12" s="107"/>
      <c r="M12" s="105">
        <v>28</v>
      </c>
      <c r="N12" s="108">
        <f t="shared" si="0"/>
        <v>66.666666666666657</v>
      </c>
      <c r="O12" s="105">
        <v>14</v>
      </c>
      <c r="P12" s="108">
        <f t="shared" si="1"/>
        <v>33.333333333333329</v>
      </c>
      <c r="Q12" s="105">
        <v>333</v>
      </c>
      <c r="R12" s="108">
        <f t="shared" si="2"/>
        <v>49.333333333333336</v>
      </c>
      <c r="S12" s="105">
        <v>342</v>
      </c>
      <c r="T12" s="108">
        <f t="shared" si="3"/>
        <v>50.666666666666671</v>
      </c>
      <c r="U12" s="105">
        <v>109</v>
      </c>
      <c r="V12" s="108">
        <f t="shared" si="4"/>
        <v>41.444866920152087</v>
      </c>
      <c r="W12" s="105">
        <v>154</v>
      </c>
      <c r="X12" s="108">
        <f t="shared" si="5"/>
        <v>58.555133079847913</v>
      </c>
      <c r="Y12" s="106" t="s">
        <v>27</v>
      </c>
      <c r="Z12" s="107"/>
      <c r="AA12" s="105" t="s">
        <v>145</v>
      </c>
      <c r="AB12" s="106">
        <v>100</v>
      </c>
    </row>
    <row r="13" spans="1:28" ht="25.5" customHeight="1">
      <c r="A13" s="96" t="s">
        <v>7</v>
      </c>
      <c r="B13" s="105">
        <v>598</v>
      </c>
      <c r="C13" s="105">
        <v>309</v>
      </c>
      <c r="D13" s="105">
        <v>289</v>
      </c>
      <c r="E13" s="106" t="s">
        <v>27</v>
      </c>
      <c r="F13" s="107"/>
      <c r="G13" s="106" t="s">
        <v>27</v>
      </c>
      <c r="H13" s="106"/>
      <c r="I13" s="106" t="s">
        <v>27</v>
      </c>
      <c r="J13" s="106"/>
      <c r="K13" s="106" t="s">
        <v>27</v>
      </c>
      <c r="L13" s="107"/>
      <c r="M13" s="105">
        <v>13</v>
      </c>
      <c r="N13" s="108">
        <f t="shared" si="0"/>
        <v>76.470588235294116</v>
      </c>
      <c r="O13" s="105">
        <v>4</v>
      </c>
      <c r="P13" s="108">
        <f t="shared" si="1"/>
        <v>23.52941176470588</v>
      </c>
      <c r="Q13" s="105">
        <v>248</v>
      </c>
      <c r="R13" s="108">
        <f t="shared" si="2"/>
        <v>54.86725663716814</v>
      </c>
      <c r="S13" s="105">
        <v>204</v>
      </c>
      <c r="T13" s="108">
        <f t="shared" si="3"/>
        <v>45.132743362831853</v>
      </c>
      <c r="U13" s="105">
        <v>48</v>
      </c>
      <c r="V13" s="108">
        <f t="shared" si="4"/>
        <v>37.209302325581397</v>
      </c>
      <c r="W13" s="105">
        <v>81</v>
      </c>
      <c r="X13" s="108">
        <f t="shared" si="5"/>
        <v>62.790697674418603</v>
      </c>
      <c r="Y13" s="106" t="s">
        <v>27</v>
      </c>
      <c r="Z13" s="107"/>
      <c r="AA13" s="106" t="s">
        <v>27</v>
      </c>
      <c r="AB13" s="107"/>
    </row>
    <row r="14" spans="1:28" ht="25.5" customHeight="1">
      <c r="A14" s="96" t="s">
        <v>8</v>
      </c>
      <c r="B14" s="105">
        <v>305</v>
      </c>
      <c r="C14" s="105">
        <v>136</v>
      </c>
      <c r="D14" s="105">
        <v>169</v>
      </c>
      <c r="E14" s="106" t="s">
        <v>27</v>
      </c>
      <c r="F14" s="107"/>
      <c r="G14" s="106" t="s">
        <v>27</v>
      </c>
      <c r="H14" s="106"/>
      <c r="I14" s="106" t="s">
        <v>27</v>
      </c>
      <c r="J14" s="106"/>
      <c r="K14" s="106" t="s">
        <v>27</v>
      </c>
      <c r="L14" s="107"/>
      <c r="M14" s="105">
        <v>13</v>
      </c>
      <c r="N14" s="108">
        <f t="shared" si="0"/>
        <v>61.904761904761905</v>
      </c>
      <c r="O14" s="105">
        <v>8</v>
      </c>
      <c r="P14" s="108">
        <f t="shared" si="1"/>
        <v>38.095238095238095</v>
      </c>
      <c r="Q14" s="105">
        <v>62</v>
      </c>
      <c r="R14" s="108">
        <f t="shared" si="2"/>
        <v>41.059602649006621</v>
      </c>
      <c r="S14" s="105">
        <v>89</v>
      </c>
      <c r="T14" s="108">
        <f t="shared" si="3"/>
        <v>58.940397350993379</v>
      </c>
      <c r="U14" s="105">
        <v>61</v>
      </c>
      <c r="V14" s="108">
        <f t="shared" si="4"/>
        <v>45.864661654135332</v>
      </c>
      <c r="W14" s="105">
        <v>72</v>
      </c>
      <c r="X14" s="108">
        <f t="shared" si="5"/>
        <v>54.13533834586466</v>
      </c>
      <c r="Y14" s="106" t="s">
        <v>27</v>
      </c>
      <c r="Z14" s="107"/>
      <c r="AA14" s="106" t="s">
        <v>27</v>
      </c>
      <c r="AB14" s="107"/>
    </row>
    <row r="15" spans="1:28" ht="25.5" customHeight="1">
      <c r="A15" s="96" t="s">
        <v>9</v>
      </c>
      <c r="B15" s="105">
        <v>80</v>
      </c>
      <c r="C15" s="105">
        <v>25</v>
      </c>
      <c r="D15" s="105">
        <v>55</v>
      </c>
      <c r="E15" s="106" t="s">
        <v>27</v>
      </c>
      <c r="F15" s="107"/>
      <c r="G15" s="106" t="s">
        <v>27</v>
      </c>
      <c r="H15" s="106"/>
      <c r="I15" s="106" t="s">
        <v>27</v>
      </c>
      <c r="J15" s="106"/>
      <c r="K15" s="106" t="s">
        <v>27</v>
      </c>
      <c r="L15" s="107"/>
      <c r="M15" s="105">
        <v>2</v>
      </c>
      <c r="N15" s="108">
        <f t="shared" si="0"/>
        <v>50</v>
      </c>
      <c r="O15" s="105">
        <v>2</v>
      </c>
      <c r="P15" s="108">
        <f t="shared" si="1"/>
        <v>50</v>
      </c>
      <c r="Q15" s="105">
        <v>23</v>
      </c>
      <c r="R15" s="108">
        <f t="shared" si="2"/>
        <v>31.944444444444443</v>
      </c>
      <c r="S15" s="105">
        <v>49</v>
      </c>
      <c r="T15" s="108">
        <f t="shared" si="3"/>
        <v>68.055555555555557</v>
      </c>
      <c r="U15" s="106" t="s">
        <v>27</v>
      </c>
      <c r="V15" s="109"/>
      <c r="W15" s="105">
        <v>1</v>
      </c>
      <c r="X15" s="108">
        <v>100</v>
      </c>
      <c r="Y15" s="106" t="s">
        <v>27</v>
      </c>
      <c r="Z15" s="107"/>
      <c r="AA15" s="105" t="s">
        <v>145</v>
      </c>
      <c r="AB15" s="106">
        <v>100</v>
      </c>
    </row>
    <row r="16" spans="1:28" ht="25.5" customHeight="1">
      <c r="A16" s="97" t="s">
        <v>168</v>
      </c>
      <c r="B16" s="110">
        <v>3026</v>
      </c>
      <c r="C16" s="110">
        <v>837</v>
      </c>
      <c r="D16" s="110">
        <v>2189</v>
      </c>
      <c r="E16" s="111" t="s">
        <v>27</v>
      </c>
      <c r="F16" s="112"/>
      <c r="G16" s="111" t="s">
        <v>27</v>
      </c>
      <c r="H16" s="111"/>
      <c r="I16" s="111" t="s">
        <v>27</v>
      </c>
      <c r="J16" s="111"/>
      <c r="K16" s="111" t="s">
        <v>27</v>
      </c>
      <c r="L16" s="112"/>
      <c r="M16" s="110">
        <v>21</v>
      </c>
      <c r="N16" s="113">
        <f t="shared" si="0"/>
        <v>42.857142857142854</v>
      </c>
      <c r="O16" s="110">
        <v>28</v>
      </c>
      <c r="P16" s="113">
        <f t="shared" si="1"/>
        <v>57.142857142857139</v>
      </c>
      <c r="Q16" s="110">
        <v>722</v>
      </c>
      <c r="R16" s="113">
        <f t="shared" si="2"/>
        <v>28.639428798095995</v>
      </c>
      <c r="S16" s="110">
        <v>1799</v>
      </c>
      <c r="T16" s="113">
        <f t="shared" si="3"/>
        <v>71.360571201904008</v>
      </c>
      <c r="U16" s="110">
        <v>94</v>
      </c>
      <c r="V16" s="113">
        <f t="shared" si="4"/>
        <v>20.704845814977972</v>
      </c>
      <c r="W16" s="110">
        <v>360</v>
      </c>
      <c r="X16" s="113">
        <f t="shared" si="5"/>
        <v>79.295154185022028</v>
      </c>
      <c r="Y16" s="111" t="s">
        <v>27</v>
      </c>
      <c r="Z16" s="112"/>
      <c r="AA16" s="110">
        <v>2</v>
      </c>
      <c r="AB16" s="111">
        <v>100</v>
      </c>
    </row>
    <row r="17" spans="1:28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</row>
  </sheetData>
  <mergeCells count="12">
    <mergeCell ref="A1:AB1"/>
    <mergeCell ref="A2:AB2"/>
    <mergeCell ref="A3:AB3"/>
    <mergeCell ref="A4:AB4"/>
    <mergeCell ref="A5:A6"/>
    <mergeCell ref="B5:D5"/>
    <mergeCell ref="E5:H5"/>
    <mergeCell ref="I5:L5"/>
    <mergeCell ref="M5:P5"/>
    <mergeCell ref="Q5:T5"/>
    <mergeCell ref="U5:X5"/>
    <mergeCell ref="Y5:AB5"/>
  </mergeCells>
  <phoneticPr fontId="20" type="noConversion"/>
  <pageMargins left="0.11811023622047245" right="0.11811023622047245" top="1" bottom="0.74803149606299213" header="0.31496062992125984" footer="0.31496062992125984"/>
  <pageSetup paperSize="9" scale="57" fitToHeight="0" orientation="landscape" horizontalDpi="4294967295" verticalDpi="4294967295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B17"/>
  <sheetViews>
    <sheetView zoomScale="80" zoomScaleNormal="80" workbookViewId="0">
      <selection activeCell="E24" sqref="E24"/>
    </sheetView>
  </sheetViews>
  <sheetFormatPr defaultColWidth="9" defaultRowHeight="16.2"/>
  <cols>
    <col min="1" max="1" width="20.44140625" style="103" customWidth="1"/>
    <col min="2" max="28" width="8.6640625" style="104" customWidth="1"/>
    <col min="29" max="16384" width="9" style="88"/>
  </cols>
  <sheetData>
    <row r="1" spans="1:28" ht="23.25" customHeight="1">
      <c r="A1" s="406" t="s">
        <v>31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</row>
    <row r="2" spans="1:28" ht="23.25" customHeight="1">
      <c r="A2" s="406" t="s">
        <v>76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</row>
    <row r="3" spans="1:28" ht="20.25" customHeight="1">
      <c r="A3" s="409" t="s">
        <v>324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8"/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8"/>
      <c r="AA3" s="408"/>
      <c r="AB3" s="408"/>
    </row>
    <row r="4" spans="1:28">
      <c r="A4" s="410" t="s">
        <v>78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</row>
    <row r="5" spans="1:28" ht="42" customHeight="1">
      <c r="A5" s="381" t="s">
        <v>325</v>
      </c>
      <c r="B5" s="383" t="s">
        <v>80</v>
      </c>
      <c r="C5" s="411"/>
      <c r="D5" s="412"/>
      <c r="E5" s="383" t="s">
        <v>81</v>
      </c>
      <c r="F5" s="384"/>
      <c r="G5" s="384"/>
      <c r="H5" s="385"/>
      <c r="I5" s="383" t="s">
        <v>82</v>
      </c>
      <c r="J5" s="384"/>
      <c r="K5" s="384"/>
      <c r="L5" s="385"/>
      <c r="M5" s="383" t="s">
        <v>83</v>
      </c>
      <c r="N5" s="384"/>
      <c r="O5" s="384"/>
      <c r="P5" s="385"/>
      <c r="Q5" s="383" t="s">
        <v>84</v>
      </c>
      <c r="R5" s="384"/>
      <c r="S5" s="384"/>
      <c r="T5" s="385"/>
      <c r="U5" s="383" t="s">
        <v>85</v>
      </c>
      <c r="V5" s="384"/>
      <c r="W5" s="384"/>
      <c r="X5" s="385"/>
      <c r="Y5" s="386" t="s">
        <v>86</v>
      </c>
      <c r="Z5" s="386"/>
      <c r="AA5" s="386"/>
      <c r="AB5" s="393"/>
    </row>
    <row r="6" spans="1:28" ht="34.5" customHeight="1">
      <c r="A6" s="382"/>
      <c r="B6" s="89" t="s">
        <v>87</v>
      </c>
      <c r="C6" s="90" t="s">
        <v>2</v>
      </c>
      <c r="D6" s="90" t="s">
        <v>3</v>
      </c>
      <c r="E6" s="90" t="s">
        <v>2</v>
      </c>
      <c r="F6" s="89" t="s">
        <v>29</v>
      </c>
      <c r="G6" s="90" t="s">
        <v>3</v>
      </c>
      <c r="H6" s="89" t="s">
        <v>29</v>
      </c>
      <c r="I6" s="90" t="s">
        <v>2</v>
      </c>
      <c r="J6" s="89" t="s">
        <v>29</v>
      </c>
      <c r="K6" s="90" t="s">
        <v>3</v>
      </c>
      <c r="L6" s="89" t="s">
        <v>29</v>
      </c>
      <c r="M6" s="90" t="s">
        <v>2</v>
      </c>
      <c r="N6" s="89" t="s">
        <v>29</v>
      </c>
      <c r="O6" s="90" t="s">
        <v>3</v>
      </c>
      <c r="P6" s="89" t="s">
        <v>29</v>
      </c>
      <c r="Q6" s="90" t="s">
        <v>2</v>
      </c>
      <c r="R6" s="89" t="s">
        <v>29</v>
      </c>
      <c r="S6" s="90" t="s">
        <v>3</v>
      </c>
      <c r="T6" s="89" t="s">
        <v>29</v>
      </c>
      <c r="U6" s="90" t="s">
        <v>2</v>
      </c>
      <c r="V6" s="89" t="s">
        <v>29</v>
      </c>
      <c r="W6" s="90" t="s">
        <v>3</v>
      </c>
      <c r="X6" s="89" t="s">
        <v>29</v>
      </c>
      <c r="Y6" s="90" t="s">
        <v>2</v>
      </c>
      <c r="Z6" s="89" t="s">
        <v>29</v>
      </c>
      <c r="AA6" s="90" t="s">
        <v>3</v>
      </c>
      <c r="AB6" s="89" t="s">
        <v>29</v>
      </c>
    </row>
    <row r="7" spans="1:28" ht="25.5" customHeight="1">
      <c r="A7" s="91" t="s">
        <v>88</v>
      </c>
      <c r="B7" s="92">
        <v>9056</v>
      </c>
      <c r="C7" s="92">
        <v>2955</v>
      </c>
      <c r="D7" s="92">
        <v>6101</v>
      </c>
      <c r="E7" s="92">
        <v>1</v>
      </c>
      <c r="F7" s="92">
        <v>100</v>
      </c>
      <c r="G7" s="93" t="s">
        <v>27</v>
      </c>
      <c r="H7" s="93"/>
      <c r="I7" s="92" t="s">
        <v>92</v>
      </c>
      <c r="J7" s="92">
        <v>100</v>
      </c>
      <c r="K7" s="93" t="s">
        <v>27</v>
      </c>
      <c r="L7" s="93"/>
      <c r="M7" s="92">
        <v>161</v>
      </c>
      <c r="N7" s="94">
        <f>M7/(M7+O7)*100</f>
        <v>55.902777777777779</v>
      </c>
      <c r="O7" s="92">
        <v>127</v>
      </c>
      <c r="P7" s="94">
        <f>O7/(M7+O7)*100</f>
        <v>44.097222222222221</v>
      </c>
      <c r="Q7" s="92">
        <v>2404</v>
      </c>
      <c r="R7" s="94">
        <f>Q7/(Q7+S7)*100</f>
        <v>33.186085035891772</v>
      </c>
      <c r="S7" s="92">
        <v>4840</v>
      </c>
      <c r="T7" s="94">
        <f>S7/(Q7+S7)*100</f>
        <v>66.813914964108221</v>
      </c>
      <c r="U7" s="92">
        <v>387</v>
      </c>
      <c r="V7" s="94">
        <f>U7/(U7+W7)*100</f>
        <v>25.561426684280054</v>
      </c>
      <c r="W7" s="92">
        <v>1127</v>
      </c>
      <c r="X7" s="94">
        <f>W7/(U7+W7)*100</f>
        <v>74.43857331571995</v>
      </c>
      <c r="Y7" s="92" t="s">
        <v>92</v>
      </c>
      <c r="Z7" s="94">
        <f>Y7/(Y7+AA7)*100</f>
        <v>12.5</v>
      </c>
      <c r="AA7" s="92" t="s">
        <v>99</v>
      </c>
      <c r="AB7" s="94">
        <f>AA7/(Y7+AA7)*100</f>
        <v>87.5</v>
      </c>
    </row>
    <row r="8" spans="1:28" ht="25.5" customHeight="1">
      <c r="A8" s="95" t="s">
        <v>100</v>
      </c>
      <c r="B8" s="92">
        <v>5040</v>
      </c>
      <c r="C8" s="92">
        <v>1644</v>
      </c>
      <c r="D8" s="92">
        <v>3396</v>
      </c>
      <c r="E8" s="92" t="s">
        <v>92</v>
      </c>
      <c r="F8" s="92">
        <v>100</v>
      </c>
      <c r="G8" s="93" t="s">
        <v>27</v>
      </c>
      <c r="H8" s="93"/>
      <c r="I8" s="92" t="s">
        <v>92</v>
      </c>
      <c r="J8" s="92">
        <v>100</v>
      </c>
      <c r="K8" s="93" t="s">
        <v>27</v>
      </c>
      <c r="L8" s="93"/>
      <c r="M8" s="92">
        <v>112</v>
      </c>
      <c r="N8" s="94">
        <f t="shared" ref="N8:N16" si="0">M8/(M8+O8)*100</f>
        <v>56.281407035175882</v>
      </c>
      <c r="O8" s="92">
        <v>87</v>
      </c>
      <c r="P8" s="94">
        <f t="shared" ref="P8:P16" si="1">O8/(M8+O8)*100</f>
        <v>43.718592964824118</v>
      </c>
      <c r="Q8" s="92">
        <v>1361</v>
      </c>
      <c r="R8" s="94">
        <f t="shared" ref="R8:R16" si="2">Q8/(Q8+S8)*100</f>
        <v>33.472700442695526</v>
      </c>
      <c r="S8" s="92">
        <v>2705</v>
      </c>
      <c r="T8" s="94">
        <f t="shared" ref="T8:T16" si="3">S8/(Q8+S8)*100</f>
        <v>66.527299557304474</v>
      </c>
      <c r="U8" s="92">
        <v>168</v>
      </c>
      <c r="V8" s="94">
        <f t="shared" ref="V8:V16" si="4">U8/(U8+W8)*100</f>
        <v>21.818181818181817</v>
      </c>
      <c r="W8" s="92">
        <v>602</v>
      </c>
      <c r="X8" s="94">
        <f t="shared" ref="X8:X16" si="5">W8/(U8+W8)*100</f>
        <v>78.181818181818187</v>
      </c>
      <c r="Y8" s="92" t="s">
        <v>92</v>
      </c>
      <c r="Z8" s="94">
        <f>Y8/(Y8+AA8)*100</f>
        <v>33.333333333333329</v>
      </c>
      <c r="AA8" s="92" t="s">
        <v>110</v>
      </c>
      <c r="AB8" s="94">
        <f>AA8/(Y8+AA8)*100</f>
        <v>66.666666666666657</v>
      </c>
    </row>
    <row r="9" spans="1:28" ht="25.5" customHeight="1">
      <c r="A9" s="96" t="s">
        <v>4</v>
      </c>
      <c r="B9" s="105">
        <v>4174</v>
      </c>
      <c r="C9" s="105">
        <v>1161</v>
      </c>
      <c r="D9" s="105">
        <v>3013</v>
      </c>
      <c r="E9" s="105" t="s">
        <v>92</v>
      </c>
      <c r="F9" s="105">
        <v>100</v>
      </c>
      <c r="G9" s="106" t="s">
        <v>27</v>
      </c>
      <c r="H9" s="106"/>
      <c r="I9" s="105" t="s">
        <v>92</v>
      </c>
      <c r="J9" s="105">
        <v>100</v>
      </c>
      <c r="K9" s="106" t="s">
        <v>27</v>
      </c>
      <c r="L9" s="107"/>
      <c r="M9" s="105">
        <v>104</v>
      </c>
      <c r="N9" s="108">
        <f t="shared" si="0"/>
        <v>54.736842105263165</v>
      </c>
      <c r="O9" s="105">
        <v>86</v>
      </c>
      <c r="P9" s="108">
        <f t="shared" si="1"/>
        <v>45.263157894736842</v>
      </c>
      <c r="Q9" s="105">
        <v>903</v>
      </c>
      <c r="R9" s="108">
        <f t="shared" si="2"/>
        <v>27.396844660194176</v>
      </c>
      <c r="S9" s="105">
        <v>2393</v>
      </c>
      <c r="T9" s="108">
        <f t="shared" si="3"/>
        <v>72.603155339805824</v>
      </c>
      <c r="U9" s="105">
        <v>151</v>
      </c>
      <c r="V9" s="108">
        <f t="shared" si="4"/>
        <v>22.108345534407029</v>
      </c>
      <c r="W9" s="105">
        <v>532</v>
      </c>
      <c r="X9" s="108">
        <f t="shared" si="5"/>
        <v>77.891654465592978</v>
      </c>
      <c r="Y9" s="105" t="s">
        <v>92</v>
      </c>
      <c r="Z9" s="108">
        <f>Y9/(Y9+AA9)*100</f>
        <v>33.333333333333329</v>
      </c>
      <c r="AA9" s="105" t="s">
        <v>110</v>
      </c>
      <c r="AB9" s="108">
        <f>AA9/(Y9+AA9)*100</f>
        <v>66.666666666666657</v>
      </c>
    </row>
    <row r="10" spans="1:28" ht="25.5" customHeight="1">
      <c r="A10" s="96" t="s">
        <v>5</v>
      </c>
      <c r="B10" s="105">
        <v>191</v>
      </c>
      <c r="C10" s="105">
        <v>74</v>
      </c>
      <c r="D10" s="105">
        <v>117</v>
      </c>
      <c r="E10" s="106" t="s">
        <v>27</v>
      </c>
      <c r="F10" s="107"/>
      <c r="G10" s="106" t="s">
        <v>27</v>
      </c>
      <c r="H10" s="106"/>
      <c r="I10" s="106" t="s">
        <v>27</v>
      </c>
      <c r="J10" s="106"/>
      <c r="K10" s="106" t="s">
        <v>27</v>
      </c>
      <c r="L10" s="107"/>
      <c r="M10" s="105" t="s">
        <v>145</v>
      </c>
      <c r="N10" s="108">
        <f t="shared" si="0"/>
        <v>75</v>
      </c>
      <c r="O10" s="105" t="s">
        <v>92</v>
      </c>
      <c r="P10" s="108">
        <f t="shared" si="1"/>
        <v>25</v>
      </c>
      <c r="Q10" s="105">
        <v>66</v>
      </c>
      <c r="R10" s="108">
        <f t="shared" si="2"/>
        <v>39.285714285714285</v>
      </c>
      <c r="S10" s="105">
        <v>102</v>
      </c>
      <c r="T10" s="108">
        <f t="shared" si="3"/>
        <v>60.714285714285708</v>
      </c>
      <c r="U10" s="105">
        <v>5</v>
      </c>
      <c r="V10" s="108">
        <f t="shared" si="4"/>
        <v>26.315789473684209</v>
      </c>
      <c r="W10" s="105">
        <v>14</v>
      </c>
      <c r="X10" s="108">
        <f t="shared" si="5"/>
        <v>73.68421052631578</v>
      </c>
      <c r="Y10" s="106" t="s">
        <v>27</v>
      </c>
      <c r="Z10" s="107"/>
      <c r="AA10" s="106" t="s">
        <v>27</v>
      </c>
      <c r="AB10" s="107"/>
    </row>
    <row r="11" spans="1:28" ht="25.5" customHeight="1">
      <c r="A11" s="96" t="s">
        <v>6</v>
      </c>
      <c r="B11" s="105">
        <v>675</v>
      </c>
      <c r="C11" s="105">
        <v>409</v>
      </c>
      <c r="D11" s="105">
        <v>266</v>
      </c>
      <c r="E11" s="106" t="s">
        <v>27</v>
      </c>
      <c r="F11" s="107"/>
      <c r="G11" s="106" t="s">
        <v>27</v>
      </c>
      <c r="H11" s="106"/>
      <c r="I11" s="106" t="s">
        <v>27</v>
      </c>
      <c r="J11" s="106"/>
      <c r="K11" s="106" t="s">
        <v>27</v>
      </c>
      <c r="L11" s="107"/>
      <c r="M11" s="105">
        <v>5</v>
      </c>
      <c r="N11" s="108">
        <v>100</v>
      </c>
      <c r="O11" s="106" t="s">
        <v>27</v>
      </c>
      <c r="P11" s="109"/>
      <c r="Q11" s="105">
        <v>392</v>
      </c>
      <c r="R11" s="108">
        <f t="shared" si="2"/>
        <v>65.116279069767444</v>
      </c>
      <c r="S11" s="105">
        <v>210</v>
      </c>
      <c r="T11" s="108">
        <f t="shared" si="3"/>
        <v>34.883720930232556</v>
      </c>
      <c r="U11" s="105">
        <v>12</v>
      </c>
      <c r="V11" s="108">
        <f t="shared" si="4"/>
        <v>17.647058823529413</v>
      </c>
      <c r="W11" s="105">
        <v>56</v>
      </c>
      <c r="X11" s="108">
        <f t="shared" si="5"/>
        <v>82.35294117647058</v>
      </c>
      <c r="Y11" s="106" t="s">
        <v>27</v>
      </c>
      <c r="Z11" s="107"/>
      <c r="AA11" s="106" t="s">
        <v>27</v>
      </c>
      <c r="AB11" s="107"/>
    </row>
    <row r="12" spans="1:28" ht="25.5" customHeight="1">
      <c r="A12" s="91" t="s">
        <v>135</v>
      </c>
      <c r="B12" s="105">
        <v>1019</v>
      </c>
      <c r="C12" s="105">
        <v>485</v>
      </c>
      <c r="D12" s="105">
        <v>534</v>
      </c>
      <c r="E12" s="106" t="s">
        <v>27</v>
      </c>
      <c r="F12" s="107"/>
      <c r="G12" s="106" t="s">
        <v>27</v>
      </c>
      <c r="H12" s="106"/>
      <c r="I12" s="106" t="s">
        <v>27</v>
      </c>
      <c r="J12" s="106"/>
      <c r="K12" s="106" t="s">
        <v>27</v>
      </c>
      <c r="L12" s="107"/>
      <c r="M12" s="105">
        <v>27</v>
      </c>
      <c r="N12" s="108">
        <f t="shared" si="0"/>
        <v>71.05263157894737</v>
      </c>
      <c r="O12" s="105">
        <v>11</v>
      </c>
      <c r="P12" s="108">
        <f t="shared" si="1"/>
        <v>28.947368421052634</v>
      </c>
      <c r="Q12" s="105">
        <v>337</v>
      </c>
      <c r="R12" s="108">
        <f t="shared" si="2"/>
        <v>48.982558139534881</v>
      </c>
      <c r="S12" s="105">
        <v>351</v>
      </c>
      <c r="T12" s="108">
        <f t="shared" si="3"/>
        <v>51.017441860465119</v>
      </c>
      <c r="U12" s="105">
        <v>121</v>
      </c>
      <c r="V12" s="108">
        <f t="shared" si="4"/>
        <v>41.724137931034484</v>
      </c>
      <c r="W12" s="105">
        <v>169</v>
      </c>
      <c r="X12" s="108">
        <f t="shared" si="5"/>
        <v>58.275862068965523</v>
      </c>
      <c r="Y12" s="106" t="s">
        <v>27</v>
      </c>
      <c r="Z12" s="107"/>
      <c r="AA12" s="105" t="s">
        <v>145</v>
      </c>
      <c r="AB12" s="106">
        <v>100</v>
      </c>
    </row>
    <row r="13" spans="1:28" ht="25.5" customHeight="1">
      <c r="A13" s="96" t="s">
        <v>7</v>
      </c>
      <c r="B13" s="105">
        <v>594</v>
      </c>
      <c r="C13" s="105" t="s">
        <v>302</v>
      </c>
      <c r="D13" s="105">
        <v>286</v>
      </c>
      <c r="E13" s="106" t="s">
        <v>27</v>
      </c>
      <c r="F13" s="107"/>
      <c r="G13" s="106" t="s">
        <v>27</v>
      </c>
      <c r="H13" s="106"/>
      <c r="I13" s="106" t="s">
        <v>27</v>
      </c>
      <c r="J13" s="106"/>
      <c r="K13" s="106" t="s">
        <v>27</v>
      </c>
      <c r="L13" s="107"/>
      <c r="M13" s="105">
        <v>12</v>
      </c>
      <c r="N13" s="108">
        <f t="shared" si="0"/>
        <v>80</v>
      </c>
      <c r="O13" s="105" t="s">
        <v>145</v>
      </c>
      <c r="P13" s="108">
        <f t="shared" si="1"/>
        <v>20</v>
      </c>
      <c r="Q13" s="105">
        <v>242</v>
      </c>
      <c r="R13" s="108">
        <f t="shared" si="2"/>
        <v>55.125284738041003</v>
      </c>
      <c r="S13" s="105">
        <v>197</v>
      </c>
      <c r="T13" s="108">
        <f t="shared" si="3"/>
        <v>44.874715261958997</v>
      </c>
      <c r="U13" s="105">
        <v>54</v>
      </c>
      <c r="V13" s="108">
        <f t="shared" si="4"/>
        <v>38.571428571428577</v>
      </c>
      <c r="W13" s="105">
        <v>86</v>
      </c>
      <c r="X13" s="108">
        <f t="shared" si="5"/>
        <v>61.428571428571431</v>
      </c>
      <c r="Y13" s="106" t="s">
        <v>27</v>
      </c>
      <c r="Z13" s="107"/>
      <c r="AA13" s="106" t="s">
        <v>27</v>
      </c>
      <c r="AB13" s="107"/>
    </row>
    <row r="14" spans="1:28" ht="25.5" customHeight="1">
      <c r="A14" s="96" t="s">
        <v>8</v>
      </c>
      <c r="B14" s="105">
        <v>340</v>
      </c>
      <c r="C14" s="105">
        <v>149</v>
      </c>
      <c r="D14" s="105">
        <v>191</v>
      </c>
      <c r="E14" s="106" t="s">
        <v>27</v>
      </c>
      <c r="F14" s="107"/>
      <c r="G14" s="106" t="s">
        <v>27</v>
      </c>
      <c r="H14" s="106"/>
      <c r="I14" s="106" t="s">
        <v>27</v>
      </c>
      <c r="J14" s="106"/>
      <c r="K14" s="106" t="s">
        <v>27</v>
      </c>
      <c r="L14" s="107"/>
      <c r="M14" s="105">
        <v>12</v>
      </c>
      <c r="N14" s="108">
        <f t="shared" si="0"/>
        <v>66.666666666666657</v>
      </c>
      <c r="O14" s="105">
        <v>6</v>
      </c>
      <c r="P14" s="108">
        <f t="shared" si="1"/>
        <v>33.333333333333329</v>
      </c>
      <c r="Q14" s="105">
        <v>70</v>
      </c>
      <c r="R14" s="108">
        <f t="shared" si="2"/>
        <v>40.229885057471265</v>
      </c>
      <c r="S14" s="105">
        <v>104</v>
      </c>
      <c r="T14" s="108">
        <f t="shared" si="3"/>
        <v>59.770114942528743</v>
      </c>
      <c r="U14" s="105">
        <v>67</v>
      </c>
      <c r="V14" s="108">
        <f t="shared" si="4"/>
        <v>45.270270270270267</v>
      </c>
      <c r="W14" s="105">
        <v>81</v>
      </c>
      <c r="X14" s="108">
        <f t="shared" si="5"/>
        <v>54.729729729729726</v>
      </c>
      <c r="Y14" s="106" t="s">
        <v>27</v>
      </c>
      <c r="Z14" s="107"/>
      <c r="AA14" s="106" t="s">
        <v>27</v>
      </c>
      <c r="AB14" s="107"/>
    </row>
    <row r="15" spans="1:28" ht="25.5" customHeight="1">
      <c r="A15" s="96" t="s">
        <v>9</v>
      </c>
      <c r="B15" s="105">
        <v>85</v>
      </c>
      <c r="C15" s="105">
        <v>28</v>
      </c>
      <c r="D15" s="105">
        <v>57</v>
      </c>
      <c r="E15" s="106" t="s">
        <v>27</v>
      </c>
      <c r="F15" s="107"/>
      <c r="G15" s="106" t="s">
        <v>27</v>
      </c>
      <c r="H15" s="106"/>
      <c r="I15" s="106" t="s">
        <v>27</v>
      </c>
      <c r="J15" s="106"/>
      <c r="K15" s="106" t="s">
        <v>27</v>
      </c>
      <c r="L15" s="107"/>
      <c r="M15" s="105">
        <v>3</v>
      </c>
      <c r="N15" s="108">
        <f t="shared" si="0"/>
        <v>60</v>
      </c>
      <c r="O15" s="105">
        <v>2</v>
      </c>
      <c r="P15" s="108">
        <f t="shared" si="1"/>
        <v>40</v>
      </c>
      <c r="Q15" s="105">
        <v>25</v>
      </c>
      <c r="R15" s="108">
        <f t="shared" si="2"/>
        <v>33.333333333333329</v>
      </c>
      <c r="S15" s="105">
        <v>50</v>
      </c>
      <c r="T15" s="108">
        <f t="shared" si="3"/>
        <v>66.666666666666657</v>
      </c>
      <c r="U15" s="106" t="s">
        <v>27</v>
      </c>
      <c r="V15" s="109"/>
      <c r="W15" s="105">
        <v>2</v>
      </c>
      <c r="X15" s="108">
        <v>100</v>
      </c>
      <c r="Y15" s="106" t="s">
        <v>27</v>
      </c>
      <c r="Z15" s="107"/>
      <c r="AA15" s="105" t="s">
        <v>145</v>
      </c>
      <c r="AB15" s="106">
        <v>100</v>
      </c>
    </row>
    <row r="16" spans="1:28" ht="25.5" customHeight="1">
      <c r="A16" s="97" t="s">
        <v>168</v>
      </c>
      <c r="B16" s="110">
        <v>2997</v>
      </c>
      <c r="C16" s="110">
        <v>826</v>
      </c>
      <c r="D16" s="110">
        <v>2171</v>
      </c>
      <c r="E16" s="111" t="s">
        <v>27</v>
      </c>
      <c r="F16" s="112"/>
      <c r="G16" s="111" t="s">
        <v>27</v>
      </c>
      <c r="H16" s="111"/>
      <c r="I16" s="111" t="s">
        <v>27</v>
      </c>
      <c r="J16" s="111"/>
      <c r="K16" s="111" t="s">
        <v>27</v>
      </c>
      <c r="L16" s="112"/>
      <c r="M16" s="110">
        <v>22</v>
      </c>
      <c r="N16" s="113">
        <f t="shared" si="0"/>
        <v>43.137254901960787</v>
      </c>
      <c r="O16" s="110">
        <v>29</v>
      </c>
      <c r="P16" s="113">
        <f t="shared" si="1"/>
        <v>56.862745098039213</v>
      </c>
      <c r="Q16" s="110">
        <v>706</v>
      </c>
      <c r="R16" s="113">
        <f t="shared" si="2"/>
        <v>28.353413654618475</v>
      </c>
      <c r="S16" s="110">
        <v>1784</v>
      </c>
      <c r="T16" s="113">
        <f t="shared" si="3"/>
        <v>71.646586345381522</v>
      </c>
      <c r="U16" s="110">
        <v>98</v>
      </c>
      <c r="V16" s="113">
        <f t="shared" si="4"/>
        <v>21.58590308370044</v>
      </c>
      <c r="W16" s="110">
        <v>356</v>
      </c>
      <c r="X16" s="113">
        <f t="shared" si="5"/>
        <v>78.414096916299556</v>
      </c>
      <c r="Y16" s="111" t="s">
        <v>27</v>
      </c>
      <c r="Z16" s="112"/>
      <c r="AA16" s="110" t="s">
        <v>110</v>
      </c>
      <c r="AB16" s="111">
        <v>100</v>
      </c>
    </row>
    <row r="17" spans="1:28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</row>
  </sheetData>
  <mergeCells count="12">
    <mergeCell ref="M5:P5"/>
    <mergeCell ref="Q5:T5"/>
    <mergeCell ref="U5:X5"/>
    <mergeCell ref="Y5:AB5"/>
    <mergeCell ref="A1:AB1"/>
    <mergeCell ref="A2:AB2"/>
    <mergeCell ref="A3:AB3"/>
    <mergeCell ref="A4:AB4"/>
    <mergeCell ref="A5:A6"/>
    <mergeCell ref="B5:D5"/>
    <mergeCell ref="E5:H5"/>
    <mergeCell ref="I5:L5"/>
  </mergeCells>
  <phoneticPr fontId="19" type="noConversion"/>
  <pageMargins left="0.11811023622047245" right="0.11811023622047245" top="1" bottom="0.74803149606299213" header="0.31496062992125984" footer="0.31496062992125984"/>
  <pageSetup paperSize="9" scale="57" fitToHeight="0" orientation="landscape" horizontalDpi="4294967295" verticalDpi="4294967295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B17"/>
  <sheetViews>
    <sheetView zoomScale="80" zoomScaleNormal="80" workbookViewId="0">
      <selection activeCell="B11" sqref="B11"/>
    </sheetView>
  </sheetViews>
  <sheetFormatPr defaultColWidth="9" defaultRowHeight="16.2"/>
  <cols>
    <col min="1" max="1" width="20.44140625" style="103" customWidth="1"/>
    <col min="2" max="28" width="8.6640625" style="104" customWidth="1"/>
    <col min="29" max="16384" width="9" style="88"/>
  </cols>
  <sheetData>
    <row r="1" spans="1:28" ht="23.25" customHeight="1">
      <c r="A1" s="406" t="s">
        <v>326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</row>
    <row r="2" spans="1:28" ht="23.25" customHeight="1">
      <c r="A2" s="406" t="s">
        <v>249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</row>
    <row r="3" spans="1:28" ht="20.25" customHeight="1">
      <c r="A3" s="409" t="s">
        <v>250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8"/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8"/>
      <c r="AA3" s="408"/>
      <c r="AB3" s="408"/>
    </row>
    <row r="4" spans="1:28">
      <c r="A4" s="410" t="s">
        <v>251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</row>
    <row r="5" spans="1:28" ht="42" customHeight="1">
      <c r="A5" s="381" t="s">
        <v>252</v>
      </c>
      <c r="B5" s="383" t="s">
        <v>253</v>
      </c>
      <c r="C5" s="411"/>
      <c r="D5" s="412"/>
      <c r="E5" s="383" t="s">
        <v>254</v>
      </c>
      <c r="F5" s="384"/>
      <c r="G5" s="384"/>
      <c r="H5" s="385"/>
      <c r="I5" s="383" t="s">
        <v>255</v>
      </c>
      <c r="J5" s="384"/>
      <c r="K5" s="384"/>
      <c r="L5" s="385"/>
      <c r="M5" s="383" t="s">
        <v>256</v>
      </c>
      <c r="N5" s="384"/>
      <c r="O5" s="384"/>
      <c r="P5" s="385"/>
      <c r="Q5" s="383" t="s">
        <v>257</v>
      </c>
      <c r="R5" s="384"/>
      <c r="S5" s="384"/>
      <c r="T5" s="385"/>
      <c r="U5" s="383" t="s">
        <v>258</v>
      </c>
      <c r="V5" s="384"/>
      <c r="W5" s="384"/>
      <c r="X5" s="385"/>
      <c r="Y5" s="386" t="s">
        <v>259</v>
      </c>
      <c r="Z5" s="386"/>
      <c r="AA5" s="386"/>
      <c r="AB5" s="393"/>
    </row>
    <row r="6" spans="1:28" ht="34.5" customHeight="1">
      <c r="A6" s="382"/>
      <c r="B6" s="89" t="s">
        <v>260</v>
      </c>
      <c r="C6" s="90" t="s">
        <v>2</v>
      </c>
      <c r="D6" s="90" t="s">
        <v>3</v>
      </c>
      <c r="E6" s="90" t="s">
        <v>2</v>
      </c>
      <c r="F6" s="89" t="s">
        <v>261</v>
      </c>
      <c r="G6" s="90" t="s">
        <v>3</v>
      </c>
      <c r="H6" s="89" t="s">
        <v>261</v>
      </c>
      <c r="I6" s="90" t="s">
        <v>2</v>
      </c>
      <c r="J6" s="89" t="s">
        <v>261</v>
      </c>
      <c r="K6" s="90" t="s">
        <v>3</v>
      </c>
      <c r="L6" s="89" t="s">
        <v>261</v>
      </c>
      <c r="M6" s="90" t="s">
        <v>2</v>
      </c>
      <c r="N6" s="89" t="s">
        <v>261</v>
      </c>
      <c r="O6" s="90" t="s">
        <v>3</v>
      </c>
      <c r="P6" s="89" t="s">
        <v>261</v>
      </c>
      <c r="Q6" s="90" t="s">
        <v>2</v>
      </c>
      <c r="R6" s="89" t="s">
        <v>261</v>
      </c>
      <c r="S6" s="90" t="s">
        <v>3</v>
      </c>
      <c r="T6" s="89" t="s">
        <v>261</v>
      </c>
      <c r="U6" s="90" t="s">
        <v>2</v>
      </c>
      <c r="V6" s="89" t="s">
        <v>261</v>
      </c>
      <c r="W6" s="90" t="s">
        <v>3</v>
      </c>
      <c r="X6" s="89" t="s">
        <v>261</v>
      </c>
      <c r="Y6" s="90" t="s">
        <v>2</v>
      </c>
      <c r="Z6" s="89" t="s">
        <v>261</v>
      </c>
      <c r="AA6" s="90" t="s">
        <v>3</v>
      </c>
      <c r="AB6" s="89" t="s">
        <v>261</v>
      </c>
    </row>
    <row r="7" spans="1:28" ht="25.5" customHeight="1">
      <c r="A7" s="91" t="s">
        <v>88</v>
      </c>
      <c r="B7" s="92" t="s">
        <v>262</v>
      </c>
      <c r="C7" s="92" t="s">
        <v>263</v>
      </c>
      <c r="D7" s="92" t="s">
        <v>264</v>
      </c>
      <c r="E7" s="92" t="s">
        <v>92</v>
      </c>
      <c r="F7" s="92">
        <v>100</v>
      </c>
      <c r="G7" s="93" t="s">
        <v>27</v>
      </c>
      <c r="H7" s="93"/>
      <c r="I7" s="92" t="s">
        <v>92</v>
      </c>
      <c r="J7" s="92">
        <v>100</v>
      </c>
      <c r="K7" s="93" t="s">
        <v>27</v>
      </c>
      <c r="L7" s="93"/>
      <c r="M7" s="92" t="s">
        <v>265</v>
      </c>
      <c r="N7" s="94">
        <f>M7/(M7+O7)*100</f>
        <v>55.78947368421052</v>
      </c>
      <c r="O7" s="92" t="s">
        <v>266</v>
      </c>
      <c r="P7" s="94">
        <f>O7/(M7+O7)*100</f>
        <v>44.210526315789473</v>
      </c>
      <c r="Q7" s="92" t="s">
        <v>267</v>
      </c>
      <c r="R7" s="94">
        <f>Q7/(Q7+S7)*100</f>
        <v>33.752620545073377</v>
      </c>
      <c r="S7" s="92" t="s">
        <v>268</v>
      </c>
      <c r="T7" s="94">
        <f>S7/(Q7+S7)*100</f>
        <v>66.24737945492663</v>
      </c>
      <c r="U7" s="92" t="s">
        <v>269</v>
      </c>
      <c r="V7" s="94">
        <f>U7/(U7+W7)*100</f>
        <v>25.796568627450984</v>
      </c>
      <c r="W7" s="92" t="s">
        <v>270</v>
      </c>
      <c r="X7" s="94">
        <f>W7/(U7+W7)*100</f>
        <v>74.203431372549019</v>
      </c>
      <c r="Y7" s="92" t="s">
        <v>92</v>
      </c>
      <c r="Z7" s="94">
        <f>Y7/(Y7+AA7)*100</f>
        <v>12.5</v>
      </c>
      <c r="AA7" s="92" t="s">
        <v>99</v>
      </c>
      <c r="AB7" s="94">
        <f>AA7/(Y7+AA7)*100</f>
        <v>87.5</v>
      </c>
    </row>
    <row r="8" spans="1:28" ht="25.5" customHeight="1">
      <c r="A8" s="95" t="s">
        <v>100</v>
      </c>
      <c r="B8" s="92" t="s">
        <v>271</v>
      </c>
      <c r="C8" s="92" t="s">
        <v>272</v>
      </c>
      <c r="D8" s="92" t="s">
        <v>273</v>
      </c>
      <c r="E8" s="92" t="s">
        <v>92</v>
      </c>
      <c r="F8" s="92">
        <v>100</v>
      </c>
      <c r="G8" s="93" t="s">
        <v>27</v>
      </c>
      <c r="H8" s="93"/>
      <c r="I8" s="92" t="s">
        <v>92</v>
      </c>
      <c r="J8" s="92">
        <v>100</v>
      </c>
      <c r="K8" s="93" t="s">
        <v>27</v>
      </c>
      <c r="L8" s="93"/>
      <c r="M8" s="92" t="s">
        <v>196</v>
      </c>
      <c r="N8" s="94">
        <f t="shared" ref="N8:N16" si="0">M8/(M8+O8)*100</f>
        <v>56.650246305418719</v>
      </c>
      <c r="O8" s="92" t="s">
        <v>213</v>
      </c>
      <c r="P8" s="94">
        <f t="shared" ref="P8:P16" si="1">O8/(M8+O8)*100</f>
        <v>43.349753694581281</v>
      </c>
      <c r="Q8" s="92" t="s">
        <v>274</v>
      </c>
      <c r="R8" s="94">
        <f t="shared" ref="R8:R16" si="2">Q8/(Q8+S8)*100</f>
        <v>33.910642570281126</v>
      </c>
      <c r="S8" s="92" t="s">
        <v>275</v>
      </c>
      <c r="T8" s="94">
        <f t="shared" ref="T8:T16" si="3">S8/(Q8+S8)*100</f>
        <v>66.089357429718874</v>
      </c>
      <c r="U8" s="92" t="s">
        <v>200</v>
      </c>
      <c r="V8" s="94">
        <f t="shared" ref="V8:V16" si="4">U8/(U8+W8)*100</f>
        <v>22.425629290617849</v>
      </c>
      <c r="W8" s="92" t="s">
        <v>276</v>
      </c>
      <c r="X8" s="94">
        <f t="shared" ref="X8:X16" si="5">W8/(U8+W8)*100</f>
        <v>77.574370709382151</v>
      </c>
      <c r="Y8" s="92" t="s">
        <v>92</v>
      </c>
      <c r="Z8" s="94">
        <f>Y8/(Y8+AA8)*100</f>
        <v>33.333333333333329</v>
      </c>
      <c r="AA8" s="92" t="s">
        <v>110</v>
      </c>
      <c r="AB8" s="94">
        <f>AA8/(Y8+AA8)*100</f>
        <v>66.666666666666657</v>
      </c>
    </row>
    <row r="9" spans="1:28" ht="25.5" customHeight="1">
      <c r="A9" s="96" t="s">
        <v>4</v>
      </c>
      <c r="B9" s="92" t="s">
        <v>277</v>
      </c>
      <c r="C9" s="92" t="s">
        <v>278</v>
      </c>
      <c r="D9" s="92" t="s">
        <v>279</v>
      </c>
      <c r="E9" s="92" t="s">
        <v>92</v>
      </c>
      <c r="F9" s="92">
        <v>100</v>
      </c>
      <c r="G9" s="93" t="s">
        <v>27</v>
      </c>
      <c r="H9" s="93"/>
      <c r="I9" s="92" t="s">
        <v>92</v>
      </c>
      <c r="J9" s="92">
        <v>100</v>
      </c>
      <c r="K9" s="93" t="s">
        <v>27</v>
      </c>
      <c r="L9" s="93"/>
      <c r="M9" s="92" t="s">
        <v>280</v>
      </c>
      <c r="N9" s="94">
        <f t="shared" si="0"/>
        <v>55.384615384615387</v>
      </c>
      <c r="O9" s="92" t="s">
        <v>281</v>
      </c>
      <c r="P9" s="94">
        <f t="shared" si="1"/>
        <v>44.61538461538462</v>
      </c>
      <c r="Q9" s="92" t="s">
        <v>282</v>
      </c>
      <c r="R9" s="94">
        <f t="shared" si="2"/>
        <v>27.561728395061731</v>
      </c>
      <c r="S9" s="92" t="s">
        <v>283</v>
      </c>
      <c r="T9" s="94">
        <f t="shared" si="3"/>
        <v>72.438271604938279</v>
      </c>
      <c r="U9" s="92" t="s">
        <v>284</v>
      </c>
      <c r="V9" s="94">
        <f t="shared" si="4"/>
        <v>22.916666666666664</v>
      </c>
      <c r="W9" s="92" t="s">
        <v>285</v>
      </c>
      <c r="X9" s="94">
        <f t="shared" si="5"/>
        <v>77.083333333333343</v>
      </c>
      <c r="Y9" s="92" t="s">
        <v>92</v>
      </c>
      <c r="Z9" s="94">
        <f>Y9/(Y9+AA9)*100</f>
        <v>33.333333333333329</v>
      </c>
      <c r="AA9" s="92" t="s">
        <v>110</v>
      </c>
      <c r="AB9" s="94">
        <f>AA9/(Y9+AA9)*100</f>
        <v>66.666666666666657</v>
      </c>
    </row>
    <row r="10" spans="1:28" ht="25.5" customHeight="1">
      <c r="A10" s="96" t="s">
        <v>5</v>
      </c>
      <c r="B10" s="92" t="s">
        <v>120</v>
      </c>
      <c r="C10" s="92" t="s">
        <v>286</v>
      </c>
      <c r="D10" s="92" t="s">
        <v>287</v>
      </c>
      <c r="E10" s="93" t="s">
        <v>27</v>
      </c>
      <c r="F10" s="93"/>
      <c r="G10" s="93" t="s">
        <v>27</v>
      </c>
      <c r="H10" s="93"/>
      <c r="I10" s="93" t="s">
        <v>27</v>
      </c>
      <c r="J10" s="93"/>
      <c r="K10" s="93" t="s">
        <v>27</v>
      </c>
      <c r="L10" s="93"/>
      <c r="M10" s="92" t="s">
        <v>145</v>
      </c>
      <c r="N10" s="94">
        <f t="shared" si="0"/>
        <v>75</v>
      </c>
      <c r="O10" s="92" t="s">
        <v>92</v>
      </c>
      <c r="P10" s="94">
        <f t="shared" si="1"/>
        <v>25</v>
      </c>
      <c r="Q10" s="92" t="s">
        <v>212</v>
      </c>
      <c r="R10" s="94">
        <f t="shared" si="2"/>
        <v>39.24050632911392</v>
      </c>
      <c r="S10" s="92" t="s">
        <v>288</v>
      </c>
      <c r="T10" s="94">
        <f t="shared" si="3"/>
        <v>60.75949367088608</v>
      </c>
      <c r="U10" s="92" t="s">
        <v>99</v>
      </c>
      <c r="V10" s="94">
        <f t="shared" si="4"/>
        <v>23.333333333333332</v>
      </c>
      <c r="W10" s="92" t="s">
        <v>289</v>
      </c>
      <c r="X10" s="94">
        <f t="shared" si="5"/>
        <v>76.666666666666671</v>
      </c>
      <c r="Y10" s="93" t="s">
        <v>27</v>
      </c>
      <c r="Z10" s="93"/>
      <c r="AA10" s="93" t="s">
        <v>27</v>
      </c>
      <c r="AB10" s="93"/>
    </row>
    <row r="11" spans="1:28" ht="25.5" customHeight="1">
      <c r="A11" s="96" t="s">
        <v>6</v>
      </c>
      <c r="B11" s="92" t="s">
        <v>290</v>
      </c>
      <c r="C11" s="92" t="s">
        <v>128</v>
      </c>
      <c r="D11" s="92" t="s">
        <v>291</v>
      </c>
      <c r="E11" s="93" t="s">
        <v>27</v>
      </c>
      <c r="F11" s="93"/>
      <c r="G11" s="93" t="s">
        <v>27</v>
      </c>
      <c r="H11" s="93"/>
      <c r="I11" s="93" t="s">
        <v>27</v>
      </c>
      <c r="J11" s="93"/>
      <c r="K11" s="93" t="s">
        <v>27</v>
      </c>
      <c r="L11" s="93"/>
      <c r="M11" s="92" t="s">
        <v>130</v>
      </c>
      <c r="N11" s="94">
        <v>100</v>
      </c>
      <c r="O11" s="93" t="s">
        <v>27</v>
      </c>
      <c r="P11" s="94"/>
      <c r="Q11" s="92" t="s">
        <v>292</v>
      </c>
      <c r="R11" s="94">
        <f t="shared" si="2"/>
        <v>67.576791808873722</v>
      </c>
      <c r="S11" s="92" t="s">
        <v>155</v>
      </c>
      <c r="T11" s="94">
        <f t="shared" si="3"/>
        <v>32.423208191126278</v>
      </c>
      <c r="U11" s="92" t="s">
        <v>231</v>
      </c>
      <c r="V11" s="94">
        <f t="shared" si="4"/>
        <v>17.105263157894736</v>
      </c>
      <c r="W11" s="92" t="s">
        <v>293</v>
      </c>
      <c r="X11" s="94">
        <f t="shared" si="5"/>
        <v>82.89473684210526</v>
      </c>
      <c r="Y11" s="93" t="s">
        <v>27</v>
      </c>
      <c r="Z11" s="93"/>
      <c r="AA11" s="93" t="s">
        <v>27</v>
      </c>
      <c r="AB11" s="93"/>
    </row>
    <row r="12" spans="1:28" ht="25.5" customHeight="1">
      <c r="A12" s="91" t="s">
        <v>135</v>
      </c>
      <c r="B12" s="92" t="s">
        <v>294</v>
      </c>
      <c r="C12" s="92" t="s">
        <v>295</v>
      </c>
      <c r="D12" s="92" t="s">
        <v>296</v>
      </c>
      <c r="E12" s="93" t="s">
        <v>27</v>
      </c>
      <c r="F12" s="93"/>
      <c r="G12" s="93" t="s">
        <v>27</v>
      </c>
      <c r="H12" s="93"/>
      <c r="I12" s="93" t="s">
        <v>27</v>
      </c>
      <c r="J12" s="93"/>
      <c r="K12" s="93" t="s">
        <v>27</v>
      </c>
      <c r="L12" s="93"/>
      <c r="M12" s="92" t="s">
        <v>289</v>
      </c>
      <c r="N12" s="94">
        <f t="shared" si="0"/>
        <v>67.64705882352942</v>
      </c>
      <c r="O12" s="92" t="s">
        <v>297</v>
      </c>
      <c r="P12" s="94">
        <f t="shared" si="1"/>
        <v>32.352941176470587</v>
      </c>
      <c r="Q12" s="92" t="s">
        <v>298</v>
      </c>
      <c r="R12" s="94">
        <f t="shared" si="2"/>
        <v>51.285714285714292</v>
      </c>
      <c r="S12" s="92" t="s">
        <v>299</v>
      </c>
      <c r="T12" s="94">
        <f t="shared" si="3"/>
        <v>48.714285714285715</v>
      </c>
      <c r="U12" s="92" t="s">
        <v>104</v>
      </c>
      <c r="V12" s="94">
        <f t="shared" si="4"/>
        <v>43.661971830985912</v>
      </c>
      <c r="W12" s="92" t="s">
        <v>300</v>
      </c>
      <c r="X12" s="94">
        <f t="shared" si="5"/>
        <v>56.338028169014088</v>
      </c>
      <c r="Y12" s="93" t="s">
        <v>27</v>
      </c>
      <c r="Z12" s="93"/>
      <c r="AA12" s="92" t="s">
        <v>145</v>
      </c>
      <c r="AB12" s="93">
        <v>100</v>
      </c>
    </row>
    <row r="13" spans="1:28" ht="25.5" customHeight="1">
      <c r="A13" s="96" t="s">
        <v>7</v>
      </c>
      <c r="B13" s="92" t="s">
        <v>301</v>
      </c>
      <c r="C13" s="92" t="s">
        <v>302</v>
      </c>
      <c r="D13" s="92" t="s">
        <v>303</v>
      </c>
      <c r="E13" s="93" t="s">
        <v>27</v>
      </c>
      <c r="F13" s="93"/>
      <c r="G13" s="93" t="s">
        <v>27</v>
      </c>
      <c r="H13" s="93"/>
      <c r="I13" s="93" t="s">
        <v>27</v>
      </c>
      <c r="J13" s="93"/>
      <c r="K13" s="93" t="s">
        <v>27</v>
      </c>
      <c r="L13" s="93"/>
      <c r="M13" s="92" t="s">
        <v>304</v>
      </c>
      <c r="N13" s="94">
        <f t="shared" si="0"/>
        <v>75</v>
      </c>
      <c r="O13" s="92" t="s">
        <v>145</v>
      </c>
      <c r="P13" s="94">
        <f t="shared" si="1"/>
        <v>25</v>
      </c>
      <c r="Q13" s="92" t="s">
        <v>305</v>
      </c>
      <c r="R13" s="94">
        <f t="shared" si="2"/>
        <v>56.306306306306311</v>
      </c>
      <c r="S13" s="92" t="s">
        <v>186</v>
      </c>
      <c r="T13" s="94">
        <f t="shared" si="3"/>
        <v>43.693693693693689</v>
      </c>
      <c r="U13" s="92" t="s">
        <v>306</v>
      </c>
      <c r="V13" s="94">
        <f t="shared" si="4"/>
        <v>40.833333333333336</v>
      </c>
      <c r="W13" s="92" t="s">
        <v>115</v>
      </c>
      <c r="X13" s="94">
        <f t="shared" si="5"/>
        <v>59.166666666666664</v>
      </c>
      <c r="Y13" s="93" t="s">
        <v>27</v>
      </c>
      <c r="Z13" s="93"/>
      <c r="AA13" s="93" t="s">
        <v>27</v>
      </c>
      <c r="AB13" s="93"/>
    </row>
    <row r="14" spans="1:28" ht="25.5" customHeight="1">
      <c r="A14" s="96" t="s">
        <v>8</v>
      </c>
      <c r="B14" s="92" t="s">
        <v>307</v>
      </c>
      <c r="C14" s="92" t="s">
        <v>265</v>
      </c>
      <c r="D14" s="92" t="s">
        <v>308</v>
      </c>
      <c r="E14" s="93" t="s">
        <v>27</v>
      </c>
      <c r="F14" s="93"/>
      <c r="G14" s="93" t="s">
        <v>27</v>
      </c>
      <c r="H14" s="93"/>
      <c r="I14" s="93" t="s">
        <v>27</v>
      </c>
      <c r="J14" s="93"/>
      <c r="K14" s="93" t="s">
        <v>27</v>
      </c>
      <c r="L14" s="93"/>
      <c r="M14" s="92" t="s">
        <v>309</v>
      </c>
      <c r="N14" s="94">
        <f t="shared" si="0"/>
        <v>58.82352941176471</v>
      </c>
      <c r="O14" s="92" t="s">
        <v>99</v>
      </c>
      <c r="P14" s="94">
        <f t="shared" si="1"/>
        <v>41.17647058823529</v>
      </c>
      <c r="Q14" s="92" t="s">
        <v>121</v>
      </c>
      <c r="R14" s="94">
        <f t="shared" si="2"/>
        <v>41.666666666666671</v>
      </c>
      <c r="S14" s="92" t="s">
        <v>310</v>
      </c>
      <c r="T14" s="94">
        <f t="shared" si="3"/>
        <v>58.333333333333336</v>
      </c>
      <c r="U14" s="92" t="s">
        <v>311</v>
      </c>
      <c r="V14" s="94">
        <f t="shared" si="4"/>
        <v>46.540880503144656</v>
      </c>
      <c r="W14" s="92" t="s">
        <v>124</v>
      </c>
      <c r="X14" s="94">
        <f t="shared" si="5"/>
        <v>53.459119496855344</v>
      </c>
      <c r="Y14" s="93" t="s">
        <v>27</v>
      </c>
      <c r="Z14" s="93"/>
      <c r="AA14" s="93" t="s">
        <v>27</v>
      </c>
      <c r="AB14" s="93"/>
    </row>
    <row r="15" spans="1:28" ht="25.5" customHeight="1">
      <c r="A15" s="96" t="s">
        <v>9</v>
      </c>
      <c r="B15" s="92" t="s">
        <v>312</v>
      </c>
      <c r="C15" s="92" t="s">
        <v>152</v>
      </c>
      <c r="D15" s="92" t="s">
        <v>313</v>
      </c>
      <c r="E15" s="93" t="s">
        <v>27</v>
      </c>
      <c r="F15" s="93"/>
      <c r="G15" s="93" t="s">
        <v>27</v>
      </c>
      <c r="H15" s="93"/>
      <c r="I15" s="93" t="s">
        <v>27</v>
      </c>
      <c r="J15" s="93"/>
      <c r="K15" s="93" t="s">
        <v>27</v>
      </c>
      <c r="L15" s="93"/>
      <c r="M15" s="92" t="s">
        <v>130</v>
      </c>
      <c r="N15" s="94">
        <f t="shared" si="0"/>
        <v>80</v>
      </c>
      <c r="O15" s="92" t="s">
        <v>92</v>
      </c>
      <c r="P15" s="94">
        <f t="shared" si="1"/>
        <v>20</v>
      </c>
      <c r="Q15" s="92" t="s">
        <v>314</v>
      </c>
      <c r="R15" s="94">
        <f t="shared" si="2"/>
        <v>44.736842105263158</v>
      </c>
      <c r="S15" s="92" t="s">
        <v>240</v>
      </c>
      <c r="T15" s="94">
        <f t="shared" si="3"/>
        <v>55.26315789473685</v>
      </c>
      <c r="U15" s="92" t="s">
        <v>92</v>
      </c>
      <c r="V15" s="94">
        <f t="shared" si="4"/>
        <v>20</v>
      </c>
      <c r="W15" s="92" t="s">
        <v>130</v>
      </c>
      <c r="X15" s="94">
        <f t="shared" si="5"/>
        <v>80</v>
      </c>
      <c r="Y15" s="93" t="s">
        <v>27</v>
      </c>
      <c r="Z15" s="93"/>
      <c r="AA15" s="92" t="s">
        <v>145</v>
      </c>
      <c r="AB15" s="93">
        <v>100</v>
      </c>
    </row>
    <row r="16" spans="1:28" ht="25.5" customHeight="1">
      <c r="A16" s="97" t="s">
        <v>168</v>
      </c>
      <c r="B16" s="98" t="s">
        <v>315</v>
      </c>
      <c r="C16" s="98" t="s">
        <v>316</v>
      </c>
      <c r="D16" s="98" t="s">
        <v>317</v>
      </c>
      <c r="E16" s="99" t="s">
        <v>27</v>
      </c>
      <c r="F16" s="99"/>
      <c r="G16" s="99" t="s">
        <v>27</v>
      </c>
      <c r="H16" s="99"/>
      <c r="I16" s="99" t="s">
        <v>27</v>
      </c>
      <c r="J16" s="99"/>
      <c r="K16" s="99" t="s">
        <v>27</v>
      </c>
      <c r="L16" s="99"/>
      <c r="M16" s="98" t="s">
        <v>318</v>
      </c>
      <c r="N16" s="100">
        <f t="shared" si="0"/>
        <v>43.75</v>
      </c>
      <c r="O16" s="98" t="s">
        <v>319</v>
      </c>
      <c r="P16" s="100">
        <f t="shared" si="1"/>
        <v>56.25</v>
      </c>
      <c r="Q16" s="98" t="s">
        <v>320</v>
      </c>
      <c r="R16" s="100">
        <f t="shared" si="2"/>
        <v>28.53095912585998</v>
      </c>
      <c r="S16" s="98" t="s">
        <v>321</v>
      </c>
      <c r="T16" s="100">
        <f t="shared" si="3"/>
        <v>71.46904087414002</v>
      </c>
      <c r="U16" s="98" t="s">
        <v>322</v>
      </c>
      <c r="V16" s="100">
        <f t="shared" si="4"/>
        <v>21.308016877637133</v>
      </c>
      <c r="W16" s="98" t="s">
        <v>323</v>
      </c>
      <c r="X16" s="100">
        <f t="shared" si="5"/>
        <v>78.691983122362871</v>
      </c>
      <c r="Y16" s="99" t="s">
        <v>27</v>
      </c>
      <c r="Z16" s="99"/>
      <c r="AA16" s="98" t="s">
        <v>110</v>
      </c>
      <c r="AB16" s="99">
        <v>100</v>
      </c>
    </row>
    <row r="17" spans="1:28">
      <c r="A17" s="101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</row>
  </sheetData>
  <mergeCells count="12">
    <mergeCell ref="Y5:AB5"/>
    <mergeCell ref="A1:AB1"/>
    <mergeCell ref="A2:AB2"/>
    <mergeCell ref="A3:AB3"/>
    <mergeCell ref="A4:AB4"/>
    <mergeCell ref="A5:A6"/>
    <mergeCell ref="B5:D5"/>
    <mergeCell ref="E5:H5"/>
    <mergeCell ref="I5:L5"/>
    <mergeCell ref="M5:P5"/>
    <mergeCell ref="Q5:T5"/>
    <mergeCell ref="U5:X5"/>
  </mergeCells>
  <phoneticPr fontId="18" type="noConversion"/>
  <pageMargins left="0.7" right="0.7" top="0.75" bottom="0.75" header="0.3" footer="0.3"/>
  <pageSetup paperSize="9" scale="51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B17"/>
  <sheetViews>
    <sheetView zoomScale="85" zoomScaleNormal="85" workbookViewId="0">
      <selection sqref="A1:AA1"/>
    </sheetView>
  </sheetViews>
  <sheetFormatPr defaultColWidth="9" defaultRowHeight="16.2"/>
  <cols>
    <col min="1" max="1" width="20.44140625" style="71" customWidth="1"/>
    <col min="2" max="5" width="9" style="72" customWidth="1"/>
    <col min="6" max="6" width="4.88671875" style="72" bestFit="1" customWidth="1"/>
    <col min="7" max="7" width="9" style="72" customWidth="1"/>
    <col min="8" max="8" width="3.33203125" style="72" bestFit="1" customWidth="1"/>
    <col min="9" max="9" width="9" style="72" customWidth="1"/>
    <col min="10" max="10" width="4.88671875" style="72" bestFit="1" customWidth="1"/>
    <col min="11" max="11" width="9" style="72" customWidth="1"/>
    <col min="12" max="12" width="3.33203125" style="72" bestFit="1" customWidth="1"/>
    <col min="13" max="13" width="9" style="72" customWidth="1"/>
    <col min="14" max="14" width="7.44140625" style="72" bestFit="1" customWidth="1"/>
    <col min="15" max="15" width="9" style="72" customWidth="1"/>
    <col min="16" max="16" width="6.44140625" style="72" bestFit="1" customWidth="1"/>
    <col min="17" max="17" width="9" style="72" customWidth="1"/>
    <col min="18" max="18" width="6.44140625" style="72" bestFit="1" customWidth="1"/>
    <col min="19" max="19" width="9" style="72" customWidth="1"/>
    <col min="20" max="20" width="6.44140625" style="72" bestFit="1" customWidth="1"/>
    <col min="21" max="21" width="9" style="72" customWidth="1"/>
    <col min="22" max="22" width="6.44140625" style="72" bestFit="1" customWidth="1"/>
    <col min="23" max="23" width="9" style="72" customWidth="1"/>
    <col min="24" max="24" width="6.44140625" style="72" bestFit="1" customWidth="1"/>
    <col min="25" max="25" width="9" style="72" customWidth="1"/>
    <col min="26" max="26" width="6.44140625" style="72" bestFit="1" customWidth="1"/>
    <col min="27" max="27" width="9" style="72" customWidth="1"/>
    <col min="28" max="28" width="6.109375" style="72" bestFit="1" customWidth="1"/>
    <col min="29" max="16384" width="9" style="59"/>
  </cols>
  <sheetData>
    <row r="1" spans="1:28" ht="23.25" customHeight="1">
      <c r="A1" s="395" t="s">
        <v>326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59"/>
    </row>
    <row r="2" spans="1:28" ht="23.25" customHeight="1">
      <c r="A2" s="395" t="s">
        <v>76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58"/>
    </row>
    <row r="3" spans="1:28" ht="20.25" customHeight="1">
      <c r="A3" s="413" t="s">
        <v>178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59"/>
    </row>
    <row r="4" spans="1:28">
      <c r="A4" s="414" t="s">
        <v>78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73"/>
    </row>
    <row r="5" spans="1:28" ht="42" customHeight="1">
      <c r="A5" s="398" t="s">
        <v>179</v>
      </c>
      <c r="B5" s="400" t="s">
        <v>80</v>
      </c>
      <c r="C5" s="401"/>
      <c r="D5" s="402"/>
      <c r="E5" s="400" t="s">
        <v>81</v>
      </c>
      <c r="F5" s="401"/>
      <c r="G5" s="401"/>
      <c r="H5" s="402"/>
      <c r="I5" s="400" t="s">
        <v>82</v>
      </c>
      <c r="J5" s="401"/>
      <c r="K5" s="401"/>
      <c r="L5" s="402"/>
      <c r="M5" s="400" t="s">
        <v>83</v>
      </c>
      <c r="N5" s="401"/>
      <c r="O5" s="401"/>
      <c r="P5" s="402"/>
      <c r="Q5" s="400" t="s">
        <v>84</v>
      </c>
      <c r="R5" s="401"/>
      <c r="S5" s="401"/>
      <c r="T5" s="402"/>
      <c r="U5" s="400" t="s">
        <v>85</v>
      </c>
      <c r="V5" s="401"/>
      <c r="W5" s="401"/>
      <c r="X5" s="402"/>
      <c r="Y5" s="400" t="s">
        <v>180</v>
      </c>
      <c r="Z5" s="401"/>
      <c r="AA5" s="401"/>
      <c r="AB5" s="402"/>
    </row>
    <row r="6" spans="1:28" ht="34.5" customHeight="1">
      <c r="A6" s="399"/>
      <c r="B6" s="60" t="s">
        <v>181</v>
      </c>
      <c r="C6" s="60" t="s">
        <v>2</v>
      </c>
      <c r="D6" s="60" t="s">
        <v>3</v>
      </c>
      <c r="E6" s="60" t="s">
        <v>2</v>
      </c>
      <c r="F6" s="60" t="s">
        <v>182</v>
      </c>
      <c r="G6" s="60" t="s">
        <v>3</v>
      </c>
      <c r="H6" s="60" t="s">
        <v>182</v>
      </c>
      <c r="I6" s="60" t="s">
        <v>2</v>
      </c>
      <c r="J6" s="60" t="s">
        <v>182</v>
      </c>
      <c r="K6" s="60" t="s">
        <v>3</v>
      </c>
      <c r="L6" s="60" t="s">
        <v>182</v>
      </c>
      <c r="M6" s="60" t="s">
        <v>2</v>
      </c>
      <c r="N6" s="60" t="s">
        <v>182</v>
      </c>
      <c r="O6" s="60" t="s">
        <v>3</v>
      </c>
      <c r="P6" s="60" t="s">
        <v>182</v>
      </c>
      <c r="Q6" s="60" t="s">
        <v>2</v>
      </c>
      <c r="R6" s="60" t="s">
        <v>182</v>
      </c>
      <c r="S6" s="60" t="s">
        <v>3</v>
      </c>
      <c r="T6" s="60" t="s">
        <v>182</v>
      </c>
      <c r="U6" s="60" t="s">
        <v>2</v>
      </c>
      <c r="V6" s="60" t="s">
        <v>182</v>
      </c>
      <c r="W6" s="60" t="s">
        <v>3</v>
      </c>
      <c r="X6" s="60" t="s">
        <v>182</v>
      </c>
      <c r="Y6" s="60" t="s">
        <v>2</v>
      </c>
      <c r="Z6" s="60" t="s">
        <v>182</v>
      </c>
      <c r="AA6" s="60" t="s">
        <v>3</v>
      </c>
      <c r="AB6" s="60" t="s">
        <v>182</v>
      </c>
    </row>
    <row r="7" spans="1:28" ht="25.5" customHeight="1">
      <c r="A7" s="61" t="s">
        <v>88</v>
      </c>
      <c r="B7" s="80" t="s">
        <v>183</v>
      </c>
      <c r="C7" s="80" t="s">
        <v>184</v>
      </c>
      <c r="D7" s="80" t="s">
        <v>185</v>
      </c>
      <c r="E7" s="62" t="s">
        <v>92</v>
      </c>
      <c r="F7" s="62">
        <v>100</v>
      </c>
      <c r="G7" s="63" t="s">
        <v>27</v>
      </c>
      <c r="H7" s="63"/>
      <c r="I7" s="62" t="s">
        <v>92</v>
      </c>
      <c r="J7" s="62">
        <v>100</v>
      </c>
      <c r="K7" s="63" t="s">
        <v>27</v>
      </c>
      <c r="L7" s="63"/>
      <c r="M7" s="80" t="s">
        <v>186</v>
      </c>
      <c r="N7" s="74">
        <f>M7/(M7+O7)*100</f>
        <v>57.738095238095234</v>
      </c>
      <c r="O7" s="80" t="s">
        <v>187</v>
      </c>
      <c r="P7" s="74">
        <f>O7/(M7+O7)*100</f>
        <v>42.261904761904759</v>
      </c>
      <c r="Q7" s="80" t="s">
        <v>188</v>
      </c>
      <c r="R7" s="74">
        <f>Q7/(Q7+S7)*100</f>
        <v>35.00907694456081</v>
      </c>
      <c r="S7" s="80" t="s">
        <v>189</v>
      </c>
      <c r="T7" s="74">
        <f>S7/(Q7+S7)*100</f>
        <v>64.990923055439183</v>
      </c>
      <c r="U7" s="80" t="s">
        <v>190</v>
      </c>
      <c r="V7" s="74">
        <f>U7/(U7+W7)*100</f>
        <v>23.192960402262727</v>
      </c>
      <c r="W7" s="80" t="s">
        <v>191</v>
      </c>
      <c r="X7" s="74">
        <f>W7/(U7+W7)*100</f>
        <v>76.807039597737273</v>
      </c>
      <c r="Y7" s="62" t="s">
        <v>92</v>
      </c>
      <c r="Z7" s="74">
        <f>Y7/(Y7+AA7)*100</f>
        <v>14.285714285714285</v>
      </c>
      <c r="AA7" s="80" t="s">
        <v>192</v>
      </c>
      <c r="AB7" s="81">
        <f>AA7/(Y7+AA7)*100</f>
        <v>85.714285714285708</v>
      </c>
    </row>
    <row r="8" spans="1:28" ht="25.5" customHeight="1">
      <c r="A8" s="64" t="s">
        <v>100</v>
      </c>
      <c r="B8" s="80" t="s">
        <v>193</v>
      </c>
      <c r="C8" s="80" t="s">
        <v>194</v>
      </c>
      <c r="D8" s="80" t="s">
        <v>195</v>
      </c>
      <c r="E8" s="62" t="s">
        <v>92</v>
      </c>
      <c r="F8" s="62">
        <v>100</v>
      </c>
      <c r="G8" s="63" t="s">
        <v>27</v>
      </c>
      <c r="H8" s="63"/>
      <c r="I8" s="62" t="s">
        <v>92</v>
      </c>
      <c r="J8" s="62">
        <v>100</v>
      </c>
      <c r="K8" s="63" t="s">
        <v>27</v>
      </c>
      <c r="L8" s="63"/>
      <c r="M8" s="80" t="s">
        <v>196</v>
      </c>
      <c r="N8" s="75">
        <f t="shared" ref="N8:N16" si="0">M8/(M8+O8)*100</f>
        <v>58.673469387755105</v>
      </c>
      <c r="O8" s="80" t="s">
        <v>197</v>
      </c>
      <c r="P8" s="75">
        <f t="shared" ref="P8:P16" si="1">O8/(M8+O8)*100</f>
        <v>41.326530612244902</v>
      </c>
      <c r="Q8" s="80" t="s">
        <v>198</v>
      </c>
      <c r="R8" s="75">
        <f t="shared" ref="R8:R16" si="2">Q8/(Q8+S8)*100</f>
        <v>34.761663286004058</v>
      </c>
      <c r="S8" s="80" t="s">
        <v>199</v>
      </c>
      <c r="T8" s="75">
        <f t="shared" ref="T8:T16" si="3">S8/(Q8+S8)*100</f>
        <v>65.238336713995949</v>
      </c>
      <c r="U8" s="80" t="s">
        <v>200</v>
      </c>
      <c r="V8" s="75">
        <f t="shared" ref="V8:V16" si="4">U8/(U8+W8)*100</f>
        <v>21.53846153846154</v>
      </c>
      <c r="W8" s="80" t="s">
        <v>201</v>
      </c>
      <c r="X8" s="75">
        <f t="shared" ref="X8:X16" si="5">W8/(U8+W8)*100</f>
        <v>78.461538461538467</v>
      </c>
      <c r="Y8" s="62" t="s">
        <v>92</v>
      </c>
      <c r="Z8" s="75">
        <f>Y8/(Y8+AA8)*100</f>
        <v>33.333333333333329</v>
      </c>
      <c r="AA8" s="80" t="s">
        <v>110</v>
      </c>
      <c r="AB8" s="82">
        <f>AA8/(Y8+AA8)*100</f>
        <v>66.666666666666657</v>
      </c>
    </row>
    <row r="9" spans="1:28" ht="25.5" customHeight="1">
      <c r="A9" s="65" t="s">
        <v>4</v>
      </c>
      <c r="B9" s="80" t="s">
        <v>202</v>
      </c>
      <c r="C9" s="80" t="s">
        <v>203</v>
      </c>
      <c r="D9" s="80" t="s">
        <v>204</v>
      </c>
      <c r="E9" s="62" t="s">
        <v>92</v>
      </c>
      <c r="F9" s="62">
        <v>100</v>
      </c>
      <c r="G9" s="63" t="s">
        <v>27</v>
      </c>
      <c r="H9" s="63"/>
      <c r="I9" s="62" t="s">
        <v>92</v>
      </c>
      <c r="J9" s="62">
        <v>100</v>
      </c>
      <c r="K9" s="63" t="s">
        <v>27</v>
      </c>
      <c r="L9" s="63"/>
      <c r="M9" s="80" t="s">
        <v>205</v>
      </c>
      <c r="N9" s="75">
        <f t="shared" si="0"/>
        <v>57.671957671957671</v>
      </c>
      <c r="O9" s="80" t="s">
        <v>206</v>
      </c>
      <c r="P9" s="75">
        <f t="shared" si="1"/>
        <v>42.328042328042329</v>
      </c>
      <c r="Q9" s="80" t="s">
        <v>207</v>
      </c>
      <c r="R9" s="75">
        <f t="shared" si="2"/>
        <v>28.121098626716606</v>
      </c>
      <c r="S9" s="80" t="s">
        <v>208</v>
      </c>
      <c r="T9" s="75">
        <f t="shared" si="3"/>
        <v>71.878901373283398</v>
      </c>
      <c r="U9" s="80" t="s">
        <v>209</v>
      </c>
      <c r="V9" s="75">
        <f t="shared" si="4"/>
        <v>21.287128712871286</v>
      </c>
      <c r="W9" s="80" t="s">
        <v>210</v>
      </c>
      <c r="X9" s="75">
        <f t="shared" si="5"/>
        <v>78.712871287128721</v>
      </c>
      <c r="Y9" s="62" t="s">
        <v>92</v>
      </c>
      <c r="Z9" s="75">
        <f>Y9/(Y9+AA9)*100</f>
        <v>33.333333333333329</v>
      </c>
      <c r="AA9" s="80" t="s">
        <v>110</v>
      </c>
      <c r="AB9" s="82">
        <f>AA9/(Y9+AA9)*100</f>
        <v>66.666666666666657</v>
      </c>
    </row>
    <row r="10" spans="1:28" ht="25.5" customHeight="1">
      <c r="A10" s="65" t="s">
        <v>5</v>
      </c>
      <c r="B10" s="80" t="s">
        <v>211</v>
      </c>
      <c r="C10" s="80" t="s">
        <v>115</v>
      </c>
      <c r="D10" s="80" t="s">
        <v>144</v>
      </c>
      <c r="E10" s="63" t="s">
        <v>27</v>
      </c>
      <c r="F10" s="63"/>
      <c r="G10" s="63" t="s">
        <v>27</v>
      </c>
      <c r="H10" s="63"/>
      <c r="I10" s="63" t="s">
        <v>27</v>
      </c>
      <c r="J10" s="63"/>
      <c r="K10" s="63" t="s">
        <v>27</v>
      </c>
      <c r="L10" s="63"/>
      <c r="M10" s="80" t="s">
        <v>110</v>
      </c>
      <c r="N10" s="75">
        <f t="shared" si="0"/>
        <v>66.666666666666657</v>
      </c>
      <c r="O10" s="80" t="s">
        <v>92</v>
      </c>
      <c r="P10" s="75">
        <f t="shared" si="1"/>
        <v>33.333333333333329</v>
      </c>
      <c r="Q10" s="80" t="s">
        <v>212</v>
      </c>
      <c r="R10" s="75">
        <f t="shared" si="2"/>
        <v>41.333333333333336</v>
      </c>
      <c r="S10" s="80" t="s">
        <v>213</v>
      </c>
      <c r="T10" s="75">
        <f t="shared" si="3"/>
        <v>58.666666666666664</v>
      </c>
      <c r="U10" s="80" t="s">
        <v>99</v>
      </c>
      <c r="V10" s="75">
        <f t="shared" si="4"/>
        <v>21.875</v>
      </c>
      <c r="W10" s="80" t="s">
        <v>158</v>
      </c>
      <c r="X10" s="75">
        <f t="shared" si="5"/>
        <v>78.125</v>
      </c>
      <c r="Y10" s="63" t="s">
        <v>27</v>
      </c>
      <c r="Z10" s="63"/>
      <c r="AA10" s="63" t="s">
        <v>27</v>
      </c>
      <c r="AB10" s="82"/>
    </row>
    <row r="11" spans="1:28" ht="25.5" customHeight="1">
      <c r="A11" s="65" t="s">
        <v>6</v>
      </c>
      <c r="B11" s="80" t="s">
        <v>214</v>
      </c>
      <c r="C11" s="80" t="s">
        <v>215</v>
      </c>
      <c r="D11" s="80" t="s">
        <v>216</v>
      </c>
      <c r="E11" s="63" t="s">
        <v>27</v>
      </c>
      <c r="F11" s="63"/>
      <c r="G11" s="63" t="s">
        <v>27</v>
      </c>
      <c r="H11" s="63"/>
      <c r="I11" s="63" t="s">
        <v>27</v>
      </c>
      <c r="J11" s="63"/>
      <c r="K11" s="63" t="s">
        <v>27</v>
      </c>
      <c r="L11" s="63"/>
      <c r="M11" s="80" t="s">
        <v>130</v>
      </c>
      <c r="N11" s="83">
        <v>100</v>
      </c>
      <c r="O11" s="84" t="s">
        <v>217</v>
      </c>
      <c r="P11" s="75"/>
      <c r="Q11" s="80" t="s">
        <v>218</v>
      </c>
      <c r="R11" s="75">
        <f t="shared" si="2"/>
        <v>69.152542372881356</v>
      </c>
      <c r="S11" s="80" t="s">
        <v>219</v>
      </c>
      <c r="T11" s="75">
        <f t="shared" si="3"/>
        <v>30.847457627118647</v>
      </c>
      <c r="U11" s="80" t="s">
        <v>220</v>
      </c>
      <c r="V11" s="75">
        <f t="shared" si="4"/>
        <v>24.285714285714285</v>
      </c>
      <c r="W11" s="80" t="s">
        <v>221</v>
      </c>
      <c r="X11" s="75">
        <f t="shared" si="5"/>
        <v>75.714285714285708</v>
      </c>
      <c r="Y11" s="63" t="s">
        <v>27</v>
      </c>
      <c r="Z11" s="63"/>
      <c r="AA11" s="63" t="s">
        <v>27</v>
      </c>
      <c r="AB11" s="82"/>
    </row>
    <row r="12" spans="1:28" ht="25.5" customHeight="1">
      <c r="A12" s="61" t="s">
        <v>135</v>
      </c>
      <c r="B12" s="80" t="s">
        <v>222</v>
      </c>
      <c r="C12" s="80" t="s">
        <v>223</v>
      </c>
      <c r="D12" s="80" t="s">
        <v>224</v>
      </c>
      <c r="E12" s="63" t="s">
        <v>27</v>
      </c>
      <c r="F12" s="63"/>
      <c r="G12" s="63" t="s">
        <v>27</v>
      </c>
      <c r="H12" s="63"/>
      <c r="I12" s="63" t="s">
        <v>27</v>
      </c>
      <c r="J12" s="63"/>
      <c r="K12" s="63" t="s">
        <v>27</v>
      </c>
      <c r="L12" s="63"/>
      <c r="M12" s="80" t="s">
        <v>225</v>
      </c>
      <c r="N12" s="75">
        <f t="shared" si="0"/>
        <v>65.517241379310349</v>
      </c>
      <c r="O12" s="80" t="s">
        <v>140</v>
      </c>
      <c r="P12" s="75">
        <f t="shared" si="1"/>
        <v>34.482758620689658</v>
      </c>
      <c r="Q12" s="80" t="s">
        <v>226</v>
      </c>
      <c r="R12" s="75">
        <f t="shared" si="2"/>
        <v>52.578616352201259</v>
      </c>
      <c r="S12" s="80" t="s">
        <v>227</v>
      </c>
      <c r="T12" s="75">
        <f t="shared" si="3"/>
        <v>47.421383647798741</v>
      </c>
      <c r="U12" s="80" t="s">
        <v>139</v>
      </c>
      <c r="V12" s="75">
        <f t="shared" si="4"/>
        <v>34.285714285714285</v>
      </c>
      <c r="W12" s="80" t="s">
        <v>196</v>
      </c>
      <c r="X12" s="75">
        <f t="shared" si="5"/>
        <v>65.714285714285708</v>
      </c>
      <c r="Y12" s="63" t="s">
        <v>27</v>
      </c>
      <c r="Z12" s="63"/>
      <c r="AA12" s="62" t="s">
        <v>145</v>
      </c>
      <c r="AB12" s="85">
        <v>100</v>
      </c>
    </row>
    <row r="13" spans="1:28" ht="25.5" customHeight="1">
      <c r="A13" s="65" t="s">
        <v>7</v>
      </c>
      <c r="B13" s="80" t="s">
        <v>228</v>
      </c>
      <c r="C13" s="80" t="s">
        <v>229</v>
      </c>
      <c r="D13" s="80" t="s">
        <v>230</v>
      </c>
      <c r="E13" s="63" t="s">
        <v>27</v>
      </c>
      <c r="F13" s="63"/>
      <c r="G13" s="63" t="s">
        <v>27</v>
      </c>
      <c r="H13" s="63"/>
      <c r="I13" s="63" t="s">
        <v>27</v>
      </c>
      <c r="J13" s="63"/>
      <c r="K13" s="63" t="s">
        <v>27</v>
      </c>
      <c r="L13" s="63"/>
      <c r="M13" s="80" t="s">
        <v>231</v>
      </c>
      <c r="N13" s="75">
        <f t="shared" si="0"/>
        <v>81.25</v>
      </c>
      <c r="O13" s="80" t="s">
        <v>145</v>
      </c>
      <c r="P13" s="75">
        <f t="shared" si="1"/>
        <v>18.75</v>
      </c>
      <c r="Q13" s="80" t="s">
        <v>232</v>
      </c>
      <c r="R13" s="75">
        <f t="shared" si="2"/>
        <v>57.330415754923415</v>
      </c>
      <c r="S13" s="80" t="s">
        <v>233</v>
      </c>
      <c r="T13" s="75">
        <f t="shared" si="3"/>
        <v>42.669584245076585</v>
      </c>
      <c r="U13" s="80" t="s">
        <v>157</v>
      </c>
      <c r="V13" s="75">
        <f t="shared" si="4"/>
        <v>38.938053097345133</v>
      </c>
      <c r="W13" s="80" t="s">
        <v>234</v>
      </c>
      <c r="X13" s="75">
        <f t="shared" si="5"/>
        <v>61.06194690265486</v>
      </c>
      <c r="Y13" s="63" t="s">
        <v>27</v>
      </c>
      <c r="Z13" s="63"/>
      <c r="AA13" s="63" t="s">
        <v>27</v>
      </c>
      <c r="AB13" s="85"/>
    </row>
    <row r="14" spans="1:28" ht="25.5" customHeight="1">
      <c r="A14" s="65" t="s">
        <v>8</v>
      </c>
      <c r="B14" s="80" t="s">
        <v>235</v>
      </c>
      <c r="C14" s="80" t="s">
        <v>209</v>
      </c>
      <c r="D14" s="80" t="s">
        <v>236</v>
      </c>
      <c r="E14" s="63" t="s">
        <v>27</v>
      </c>
      <c r="F14" s="63"/>
      <c r="G14" s="63" t="s">
        <v>27</v>
      </c>
      <c r="H14" s="63"/>
      <c r="I14" s="63" t="s">
        <v>27</v>
      </c>
      <c r="J14" s="63"/>
      <c r="K14" s="63" t="s">
        <v>27</v>
      </c>
      <c r="L14" s="63"/>
      <c r="M14" s="80" t="s">
        <v>152</v>
      </c>
      <c r="N14" s="75">
        <f t="shared" si="0"/>
        <v>60</v>
      </c>
      <c r="O14" s="80" t="s">
        <v>237</v>
      </c>
      <c r="P14" s="75">
        <f t="shared" si="1"/>
        <v>40</v>
      </c>
      <c r="Q14" s="80" t="s">
        <v>114</v>
      </c>
      <c r="R14" s="75">
        <f t="shared" si="2"/>
        <v>45.914396887159533</v>
      </c>
      <c r="S14" s="80" t="s">
        <v>238</v>
      </c>
      <c r="T14" s="75">
        <f t="shared" si="3"/>
        <v>54.085603112840467</v>
      </c>
      <c r="U14" s="80" t="s">
        <v>239</v>
      </c>
      <c r="V14" s="75">
        <f t="shared" si="4"/>
        <v>26.315789473684209</v>
      </c>
      <c r="W14" s="80" t="s">
        <v>240</v>
      </c>
      <c r="X14" s="75">
        <f t="shared" si="5"/>
        <v>73.68421052631578</v>
      </c>
      <c r="Y14" s="63" t="s">
        <v>27</v>
      </c>
      <c r="Z14" s="63"/>
      <c r="AA14" s="63" t="s">
        <v>27</v>
      </c>
      <c r="AB14" s="85"/>
    </row>
    <row r="15" spans="1:28" ht="25.5" customHeight="1">
      <c r="A15" s="65" t="s">
        <v>9</v>
      </c>
      <c r="B15" s="80" t="s">
        <v>241</v>
      </c>
      <c r="C15" s="80" t="s">
        <v>157</v>
      </c>
      <c r="D15" s="80" t="s">
        <v>164</v>
      </c>
      <c r="E15" s="63" t="s">
        <v>27</v>
      </c>
      <c r="F15" s="63"/>
      <c r="G15" s="63" t="s">
        <v>27</v>
      </c>
      <c r="H15" s="63"/>
      <c r="I15" s="63" t="s">
        <v>27</v>
      </c>
      <c r="J15" s="63"/>
      <c r="K15" s="63" t="s">
        <v>27</v>
      </c>
      <c r="L15" s="63"/>
      <c r="M15" s="80" t="s">
        <v>167</v>
      </c>
      <c r="N15" s="75">
        <f t="shared" si="0"/>
        <v>83.333333333333343</v>
      </c>
      <c r="O15" s="80" t="s">
        <v>92</v>
      </c>
      <c r="P15" s="75">
        <f t="shared" si="1"/>
        <v>16.666666666666664</v>
      </c>
      <c r="Q15" s="80" t="s">
        <v>165</v>
      </c>
      <c r="R15" s="75">
        <f t="shared" si="2"/>
        <v>46.913580246913575</v>
      </c>
      <c r="S15" s="80" t="s">
        <v>162</v>
      </c>
      <c r="T15" s="75">
        <f t="shared" si="3"/>
        <v>53.086419753086425</v>
      </c>
      <c r="U15" s="80" t="s">
        <v>92</v>
      </c>
      <c r="V15" s="75">
        <f t="shared" si="4"/>
        <v>20</v>
      </c>
      <c r="W15" s="80" t="s">
        <v>130</v>
      </c>
      <c r="X15" s="75">
        <f t="shared" si="5"/>
        <v>80</v>
      </c>
      <c r="Y15" s="63" t="s">
        <v>27</v>
      </c>
      <c r="Z15" s="63"/>
      <c r="AA15" s="62" t="s">
        <v>145</v>
      </c>
      <c r="AB15" s="85">
        <v>100</v>
      </c>
    </row>
    <row r="16" spans="1:28" ht="25.5" customHeight="1">
      <c r="A16" s="66" t="s">
        <v>168</v>
      </c>
      <c r="B16" s="86" t="s">
        <v>242</v>
      </c>
      <c r="C16" s="86" t="s">
        <v>243</v>
      </c>
      <c r="D16" s="86" t="s">
        <v>244</v>
      </c>
      <c r="E16" s="68" t="s">
        <v>27</v>
      </c>
      <c r="F16" s="68"/>
      <c r="G16" s="68" t="s">
        <v>27</v>
      </c>
      <c r="H16" s="68"/>
      <c r="I16" s="68" t="s">
        <v>27</v>
      </c>
      <c r="J16" s="68"/>
      <c r="K16" s="68" t="s">
        <v>27</v>
      </c>
      <c r="L16" s="68"/>
      <c r="M16" s="86" t="s">
        <v>172</v>
      </c>
      <c r="N16" s="16">
        <f t="shared" si="0"/>
        <v>41.509433962264154</v>
      </c>
      <c r="O16" s="86" t="s">
        <v>126</v>
      </c>
      <c r="P16" s="16">
        <f t="shared" si="1"/>
        <v>58.490566037735846</v>
      </c>
      <c r="Q16" s="86" t="s">
        <v>245</v>
      </c>
      <c r="R16" s="16">
        <f t="shared" si="2"/>
        <v>29.644921552436003</v>
      </c>
      <c r="S16" s="86" t="s">
        <v>246</v>
      </c>
      <c r="T16" s="16">
        <f t="shared" si="3"/>
        <v>70.355078447563997</v>
      </c>
      <c r="U16" s="86" t="s">
        <v>247</v>
      </c>
      <c r="V16" s="16">
        <f t="shared" si="4"/>
        <v>22.33201581027668</v>
      </c>
      <c r="W16" s="86" t="s">
        <v>248</v>
      </c>
      <c r="X16" s="16">
        <f t="shared" si="5"/>
        <v>77.667984189723313</v>
      </c>
      <c r="Y16" s="68" t="s">
        <v>27</v>
      </c>
      <c r="Z16" s="68"/>
      <c r="AA16" s="67">
        <v>1</v>
      </c>
      <c r="AB16" s="87">
        <v>100</v>
      </c>
    </row>
    <row r="17" spans="1:28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</row>
  </sheetData>
  <mergeCells count="12">
    <mergeCell ref="U5:X5"/>
    <mergeCell ref="Y5:AB5"/>
    <mergeCell ref="A1:AA1"/>
    <mergeCell ref="A2:AA2"/>
    <mergeCell ref="A3:AA3"/>
    <mergeCell ref="A4:AA4"/>
    <mergeCell ref="A5:A6"/>
    <mergeCell ref="B5:D5"/>
    <mergeCell ref="E5:H5"/>
    <mergeCell ref="I5:L5"/>
    <mergeCell ref="M5:P5"/>
    <mergeCell ref="Q5:T5"/>
  </mergeCells>
  <phoneticPr fontId="17" type="noConversion"/>
  <printOptions horizontalCentered="1"/>
  <pageMargins left="0" right="0" top="0.78740157480314965" bottom="0.78740157480314965" header="0.31496062992125984" footer="0.11811023622047245"/>
  <pageSetup paperSize="9" scale="64" fitToHeight="0" orientation="landscape" horizontalDpi="300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">
    <pageSetUpPr fitToPage="1"/>
  </sheetPr>
  <dimension ref="A1:AB17"/>
  <sheetViews>
    <sheetView zoomScale="85" zoomScaleNormal="85" workbookViewId="0">
      <selection sqref="A1:AA1"/>
    </sheetView>
  </sheetViews>
  <sheetFormatPr defaultColWidth="9" defaultRowHeight="16.2"/>
  <cols>
    <col min="1" max="1" width="20.44140625" style="71" customWidth="1"/>
    <col min="2" max="5" width="9" style="72" customWidth="1"/>
    <col min="6" max="6" width="4.88671875" style="72" bestFit="1" customWidth="1"/>
    <col min="7" max="7" width="9" style="72" customWidth="1"/>
    <col min="8" max="8" width="3.33203125" style="72" bestFit="1" customWidth="1"/>
    <col min="9" max="9" width="9" style="72" customWidth="1"/>
    <col min="10" max="10" width="4.88671875" style="72" bestFit="1" customWidth="1"/>
    <col min="11" max="11" width="9" style="72" customWidth="1"/>
    <col min="12" max="12" width="3.33203125" style="72" bestFit="1" customWidth="1"/>
    <col min="13" max="13" width="9" style="72" customWidth="1"/>
    <col min="14" max="14" width="6.44140625" style="72" bestFit="1" customWidth="1"/>
    <col min="15" max="15" width="9" style="72" customWidth="1"/>
    <col min="16" max="16" width="6.44140625" style="72" bestFit="1" customWidth="1"/>
    <col min="17" max="17" width="9" style="72" customWidth="1"/>
    <col min="18" max="18" width="6.44140625" style="72" bestFit="1" customWidth="1"/>
    <col min="19" max="19" width="9" style="72" customWidth="1"/>
    <col min="20" max="20" width="6.44140625" style="72" bestFit="1" customWidth="1"/>
    <col min="21" max="21" width="9" style="72" customWidth="1"/>
    <col min="22" max="22" width="6.44140625" style="72" bestFit="1" customWidth="1"/>
    <col min="23" max="23" width="9" style="72" customWidth="1"/>
    <col min="24" max="24" width="6.44140625" style="72" bestFit="1" customWidth="1"/>
    <col min="25" max="25" width="9" style="72" customWidth="1"/>
    <col min="26" max="26" width="6.44140625" style="72" bestFit="1" customWidth="1"/>
    <col min="27" max="27" width="9" style="72" customWidth="1"/>
    <col min="28" max="28" width="6.109375" style="72" bestFit="1" customWidth="1"/>
    <col min="29" max="16384" width="9" style="59"/>
  </cols>
  <sheetData>
    <row r="1" spans="1:28" ht="23.25" customHeight="1">
      <c r="A1" s="395" t="s">
        <v>326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59"/>
    </row>
    <row r="2" spans="1:28" ht="23.25" customHeight="1">
      <c r="A2" s="395" t="s">
        <v>76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58"/>
    </row>
    <row r="3" spans="1:28" ht="20.25" customHeight="1">
      <c r="A3" s="413" t="s">
        <v>77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59"/>
    </row>
    <row r="4" spans="1:28">
      <c r="A4" s="414" t="s">
        <v>78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73"/>
    </row>
    <row r="5" spans="1:28" ht="42" customHeight="1">
      <c r="A5" s="398" t="s">
        <v>79</v>
      </c>
      <c r="B5" s="400" t="s">
        <v>80</v>
      </c>
      <c r="C5" s="401"/>
      <c r="D5" s="402"/>
      <c r="E5" s="400" t="s">
        <v>81</v>
      </c>
      <c r="F5" s="401"/>
      <c r="G5" s="401"/>
      <c r="H5" s="402"/>
      <c r="I5" s="400" t="s">
        <v>82</v>
      </c>
      <c r="J5" s="401"/>
      <c r="K5" s="401"/>
      <c r="L5" s="402"/>
      <c r="M5" s="400" t="s">
        <v>83</v>
      </c>
      <c r="N5" s="401"/>
      <c r="O5" s="401"/>
      <c r="P5" s="402"/>
      <c r="Q5" s="400" t="s">
        <v>84</v>
      </c>
      <c r="R5" s="401"/>
      <c r="S5" s="401"/>
      <c r="T5" s="402"/>
      <c r="U5" s="400" t="s">
        <v>85</v>
      </c>
      <c r="V5" s="401"/>
      <c r="W5" s="401"/>
      <c r="X5" s="402"/>
      <c r="Y5" s="400" t="s">
        <v>86</v>
      </c>
      <c r="Z5" s="401"/>
      <c r="AA5" s="401"/>
      <c r="AB5" s="402"/>
    </row>
    <row r="6" spans="1:28" ht="34.5" customHeight="1">
      <c r="A6" s="399"/>
      <c r="B6" s="60" t="s">
        <v>87</v>
      </c>
      <c r="C6" s="60" t="s">
        <v>2</v>
      </c>
      <c r="D6" s="60" t="s">
        <v>3</v>
      </c>
      <c r="E6" s="60" t="s">
        <v>2</v>
      </c>
      <c r="F6" s="60" t="s">
        <v>177</v>
      </c>
      <c r="G6" s="60" t="s">
        <v>3</v>
      </c>
      <c r="H6" s="60" t="s">
        <v>177</v>
      </c>
      <c r="I6" s="60" t="s">
        <v>2</v>
      </c>
      <c r="J6" s="60" t="s">
        <v>177</v>
      </c>
      <c r="K6" s="60" t="s">
        <v>3</v>
      </c>
      <c r="L6" s="60" t="s">
        <v>177</v>
      </c>
      <c r="M6" s="60" t="s">
        <v>2</v>
      </c>
      <c r="N6" s="60" t="s">
        <v>177</v>
      </c>
      <c r="O6" s="60" t="s">
        <v>3</v>
      </c>
      <c r="P6" s="60" t="s">
        <v>177</v>
      </c>
      <c r="Q6" s="60" t="s">
        <v>2</v>
      </c>
      <c r="R6" s="60" t="s">
        <v>177</v>
      </c>
      <c r="S6" s="60" t="s">
        <v>3</v>
      </c>
      <c r="T6" s="60" t="s">
        <v>177</v>
      </c>
      <c r="U6" s="60" t="s">
        <v>2</v>
      </c>
      <c r="V6" s="60" t="s">
        <v>177</v>
      </c>
      <c r="W6" s="60" t="s">
        <v>3</v>
      </c>
      <c r="X6" s="60" t="s">
        <v>177</v>
      </c>
      <c r="Y6" s="60" t="s">
        <v>2</v>
      </c>
      <c r="Z6" s="60" t="s">
        <v>177</v>
      </c>
      <c r="AA6" s="60" t="s">
        <v>3</v>
      </c>
      <c r="AB6" s="60" t="s">
        <v>177</v>
      </c>
    </row>
    <row r="7" spans="1:28" ht="25.5" customHeight="1">
      <c r="A7" s="61" t="s">
        <v>88</v>
      </c>
      <c r="B7" s="62" t="s">
        <v>89</v>
      </c>
      <c r="C7" s="62" t="s">
        <v>90</v>
      </c>
      <c r="D7" s="62" t="s">
        <v>91</v>
      </c>
      <c r="E7" s="62" t="s">
        <v>92</v>
      </c>
      <c r="F7" s="62">
        <v>100</v>
      </c>
      <c r="G7" s="63" t="s">
        <v>27</v>
      </c>
      <c r="H7" s="63"/>
      <c r="I7" s="62" t="s">
        <v>92</v>
      </c>
      <c r="J7" s="62">
        <v>100</v>
      </c>
      <c r="K7" s="63" t="s">
        <v>27</v>
      </c>
      <c r="L7" s="63"/>
      <c r="M7" s="62" t="s">
        <v>93</v>
      </c>
      <c r="N7" s="74">
        <f>M7/(M7+O7)*100</f>
        <v>60.946745562130175</v>
      </c>
      <c r="O7" s="62" t="s">
        <v>94</v>
      </c>
      <c r="P7" s="74">
        <f>O7/(M7+O7)*100</f>
        <v>39.053254437869825</v>
      </c>
      <c r="Q7" s="62" t="s">
        <v>95</v>
      </c>
      <c r="R7" s="74">
        <f>Q7/(Q7+S7)*100</f>
        <v>36.128113879003557</v>
      </c>
      <c r="S7" s="62" t="s">
        <v>96</v>
      </c>
      <c r="T7" s="74">
        <f>S7/(Q7+S7)*100</f>
        <v>63.871886120996443</v>
      </c>
      <c r="U7" s="62" t="s">
        <v>97</v>
      </c>
      <c r="V7" s="74">
        <f>U7/(U7+W7)*100</f>
        <v>22.248947684906796</v>
      </c>
      <c r="W7" s="62" t="s">
        <v>98</v>
      </c>
      <c r="X7" s="74">
        <f>W7/(U7+W7)*100</f>
        <v>77.751052315093204</v>
      </c>
      <c r="Y7" s="62" t="s">
        <v>92</v>
      </c>
      <c r="Z7" s="74">
        <f>Y7/(Y7+AA7)*100</f>
        <v>12.5</v>
      </c>
      <c r="AA7" s="62" t="s">
        <v>99</v>
      </c>
      <c r="AB7" s="76">
        <f>AA7/(Y7+AA7)*100</f>
        <v>87.5</v>
      </c>
    </row>
    <row r="8" spans="1:28" ht="25.5" customHeight="1">
      <c r="A8" s="64" t="s">
        <v>100</v>
      </c>
      <c r="B8" s="62" t="s">
        <v>101</v>
      </c>
      <c r="C8" s="62" t="s">
        <v>102</v>
      </c>
      <c r="D8" s="62" t="s">
        <v>103</v>
      </c>
      <c r="E8" s="62" t="s">
        <v>92</v>
      </c>
      <c r="F8" s="62">
        <v>100</v>
      </c>
      <c r="G8" s="63" t="s">
        <v>27</v>
      </c>
      <c r="H8" s="63"/>
      <c r="I8" s="62" t="s">
        <v>92</v>
      </c>
      <c r="J8" s="62">
        <v>100</v>
      </c>
      <c r="K8" s="63" t="s">
        <v>27</v>
      </c>
      <c r="L8" s="63"/>
      <c r="M8" s="62" t="s">
        <v>104</v>
      </c>
      <c r="N8" s="75">
        <f t="shared" ref="N8:N16" si="0">M8/(M8+O8)*100</f>
        <v>62.944162436548226</v>
      </c>
      <c r="O8" s="62" t="s">
        <v>105</v>
      </c>
      <c r="P8" s="75">
        <f t="shared" ref="P8:P16" si="1">O8/(M8+O8)*100</f>
        <v>37.055837563451774</v>
      </c>
      <c r="Q8" s="62" t="s">
        <v>106</v>
      </c>
      <c r="R8" s="75">
        <f t="shared" ref="R8:R16" si="2">Q8/(Q8+S8)*100</f>
        <v>35.708651064948725</v>
      </c>
      <c r="S8" s="62" t="s">
        <v>107</v>
      </c>
      <c r="T8" s="75">
        <f t="shared" ref="T8:T16" si="3">S8/(Q8+S8)*100</f>
        <v>64.291348935051275</v>
      </c>
      <c r="U8" s="62" t="s">
        <v>108</v>
      </c>
      <c r="V8" s="75">
        <f t="shared" ref="V8:V16" si="4">U8/(U8+W8)*100</f>
        <v>19.896907216494846</v>
      </c>
      <c r="W8" s="62" t="s">
        <v>109</v>
      </c>
      <c r="X8" s="75">
        <f t="shared" ref="X8:X16" si="5">W8/(U8+W8)*100</f>
        <v>80.103092783505161</v>
      </c>
      <c r="Y8" s="62" t="s">
        <v>92</v>
      </c>
      <c r="Z8" s="75">
        <f>Y8/(Y8+AA8)*100</f>
        <v>33.333333333333329</v>
      </c>
      <c r="AA8" s="62" t="s">
        <v>110</v>
      </c>
      <c r="AB8" s="77">
        <f>AA8/(Y8+AA8)*100</f>
        <v>66.666666666666657</v>
      </c>
    </row>
    <row r="9" spans="1:28" ht="25.5" customHeight="1">
      <c r="A9" s="65" t="s">
        <v>4</v>
      </c>
      <c r="B9" s="62" t="s">
        <v>111</v>
      </c>
      <c r="C9" s="62" t="s">
        <v>112</v>
      </c>
      <c r="D9" s="62" t="s">
        <v>113</v>
      </c>
      <c r="E9" s="62" t="s">
        <v>92</v>
      </c>
      <c r="F9" s="62">
        <v>100</v>
      </c>
      <c r="G9" s="63" t="s">
        <v>27</v>
      </c>
      <c r="H9" s="63"/>
      <c r="I9" s="62" t="s">
        <v>92</v>
      </c>
      <c r="J9" s="62">
        <v>100</v>
      </c>
      <c r="K9" s="63" t="s">
        <v>27</v>
      </c>
      <c r="L9" s="63"/>
      <c r="M9" s="62" t="s">
        <v>114</v>
      </c>
      <c r="N9" s="75">
        <f t="shared" si="0"/>
        <v>62.43386243386243</v>
      </c>
      <c r="O9" s="62" t="s">
        <v>115</v>
      </c>
      <c r="P9" s="75">
        <f t="shared" si="1"/>
        <v>37.566137566137563</v>
      </c>
      <c r="Q9" s="62" t="s">
        <v>116</v>
      </c>
      <c r="R9" s="75">
        <f t="shared" si="2"/>
        <v>28.958400515962591</v>
      </c>
      <c r="S9" s="62" t="s">
        <v>117</v>
      </c>
      <c r="T9" s="75">
        <f t="shared" si="3"/>
        <v>71.041599484037405</v>
      </c>
      <c r="U9" s="62" t="s">
        <v>118</v>
      </c>
      <c r="V9" s="75">
        <f t="shared" si="4"/>
        <v>19.976635514018692</v>
      </c>
      <c r="W9" s="62" t="s">
        <v>119</v>
      </c>
      <c r="X9" s="75">
        <f t="shared" si="5"/>
        <v>80.023364485981304</v>
      </c>
      <c r="Y9" s="62" t="s">
        <v>92</v>
      </c>
      <c r="Z9" s="75">
        <f>Y9/(Y9+AA9)*100</f>
        <v>33.333333333333329</v>
      </c>
      <c r="AA9" s="62" t="s">
        <v>110</v>
      </c>
      <c r="AB9" s="77">
        <f>AA9/(Y9+AA9)*100</f>
        <v>66.666666666666657</v>
      </c>
    </row>
    <row r="10" spans="1:28" ht="25.5" customHeight="1">
      <c r="A10" s="65" t="s">
        <v>5</v>
      </c>
      <c r="B10" s="62" t="s">
        <v>120</v>
      </c>
      <c r="C10" s="62" t="s">
        <v>121</v>
      </c>
      <c r="D10" s="62" t="s">
        <v>122</v>
      </c>
      <c r="E10" s="63" t="s">
        <v>27</v>
      </c>
      <c r="F10" s="63"/>
      <c r="G10" s="63" t="s">
        <v>27</v>
      </c>
      <c r="H10" s="63"/>
      <c r="I10" s="63" t="s">
        <v>27</v>
      </c>
      <c r="J10" s="63"/>
      <c r="K10" s="63" t="s">
        <v>27</v>
      </c>
      <c r="L10" s="63"/>
      <c r="M10" s="62" t="s">
        <v>110</v>
      </c>
      <c r="N10" s="75">
        <f t="shared" si="0"/>
        <v>66.666666666666657</v>
      </c>
      <c r="O10" s="62" t="s">
        <v>92</v>
      </c>
      <c r="P10" s="75">
        <f t="shared" si="1"/>
        <v>33.333333333333329</v>
      </c>
      <c r="Q10" s="62" t="s">
        <v>123</v>
      </c>
      <c r="R10" s="75">
        <f t="shared" si="2"/>
        <v>43.333333333333336</v>
      </c>
      <c r="S10" s="62" t="s">
        <v>124</v>
      </c>
      <c r="T10" s="75">
        <f t="shared" si="3"/>
        <v>56.666666666666664</v>
      </c>
      <c r="U10" s="62" t="s">
        <v>125</v>
      </c>
      <c r="V10" s="75">
        <f t="shared" si="4"/>
        <v>20.512820512820511</v>
      </c>
      <c r="W10" s="62" t="s">
        <v>126</v>
      </c>
      <c r="X10" s="75">
        <f t="shared" si="5"/>
        <v>79.487179487179489</v>
      </c>
      <c r="Y10" s="63" t="s">
        <v>27</v>
      </c>
      <c r="Z10" s="63"/>
      <c r="AA10" s="63" t="s">
        <v>27</v>
      </c>
      <c r="AB10" s="77"/>
    </row>
    <row r="11" spans="1:28" ht="25.5" customHeight="1">
      <c r="A11" s="65" t="s">
        <v>6</v>
      </c>
      <c r="B11" s="62" t="s">
        <v>127</v>
      </c>
      <c r="C11" s="62" t="s">
        <v>128</v>
      </c>
      <c r="D11" s="62" t="s">
        <v>129</v>
      </c>
      <c r="E11" s="63" t="s">
        <v>27</v>
      </c>
      <c r="F11" s="63"/>
      <c r="G11" s="63" t="s">
        <v>27</v>
      </c>
      <c r="H11" s="63"/>
      <c r="I11" s="63" t="s">
        <v>27</v>
      </c>
      <c r="J11" s="63"/>
      <c r="K11" s="63" t="s">
        <v>27</v>
      </c>
      <c r="L11" s="63"/>
      <c r="M11" s="62" t="s">
        <v>130</v>
      </c>
      <c r="N11" s="75">
        <f t="shared" si="0"/>
        <v>80</v>
      </c>
      <c r="O11" s="62" t="s">
        <v>92</v>
      </c>
      <c r="P11" s="75">
        <f t="shared" si="1"/>
        <v>20</v>
      </c>
      <c r="Q11" s="62" t="s">
        <v>131</v>
      </c>
      <c r="R11" s="75">
        <f t="shared" si="2"/>
        <v>71.55797101449275</v>
      </c>
      <c r="S11" s="62" t="s">
        <v>132</v>
      </c>
      <c r="T11" s="75">
        <f t="shared" si="3"/>
        <v>28.442028985507246</v>
      </c>
      <c r="U11" s="62" t="s">
        <v>133</v>
      </c>
      <c r="V11" s="75">
        <f t="shared" si="4"/>
        <v>18.666666666666668</v>
      </c>
      <c r="W11" s="62" t="s">
        <v>134</v>
      </c>
      <c r="X11" s="75">
        <f t="shared" si="5"/>
        <v>81.333333333333329</v>
      </c>
      <c r="Y11" s="63" t="s">
        <v>27</v>
      </c>
      <c r="Z11" s="63"/>
      <c r="AA11" s="63" t="s">
        <v>27</v>
      </c>
      <c r="AB11" s="77"/>
    </row>
    <row r="12" spans="1:28" ht="25.5" customHeight="1">
      <c r="A12" s="61" t="s">
        <v>135</v>
      </c>
      <c r="B12" s="62" t="s">
        <v>136</v>
      </c>
      <c r="C12" s="62" t="s">
        <v>137</v>
      </c>
      <c r="D12" s="62" t="s">
        <v>138</v>
      </c>
      <c r="E12" s="63" t="s">
        <v>27</v>
      </c>
      <c r="F12" s="63"/>
      <c r="G12" s="63" t="s">
        <v>27</v>
      </c>
      <c r="H12" s="63"/>
      <c r="I12" s="63" t="s">
        <v>27</v>
      </c>
      <c r="J12" s="63"/>
      <c r="K12" s="63" t="s">
        <v>27</v>
      </c>
      <c r="L12" s="63"/>
      <c r="M12" s="62" t="s">
        <v>139</v>
      </c>
      <c r="N12" s="75">
        <f t="shared" si="0"/>
        <v>66.666666666666657</v>
      </c>
      <c r="O12" s="62" t="s">
        <v>140</v>
      </c>
      <c r="P12" s="75">
        <f t="shared" si="1"/>
        <v>33.333333333333329</v>
      </c>
      <c r="Q12" s="62" t="s">
        <v>141</v>
      </c>
      <c r="R12" s="75">
        <f t="shared" si="2"/>
        <v>52.048192771084331</v>
      </c>
      <c r="S12" s="62" t="s">
        <v>142</v>
      </c>
      <c r="T12" s="75">
        <f t="shared" si="3"/>
        <v>47.951807228915662</v>
      </c>
      <c r="U12" s="62" t="s">
        <v>143</v>
      </c>
      <c r="V12" s="75">
        <f t="shared" si="4"/>
        <v>33.720930232558139</v>
      </c>
      <c r="W12" s="62" t="s">
        <v>144</v>
      </c>
      <c r="X12" s="75">
        <f t="shared" si="5"/>
        <v>66.279069767441854</v>
      </c>
      <c r="Y12" s="63" t="s">
        <v>27</v>
      </c>
      <c r="Z12" s="63"/>
      <c r="AA12" s="62" t="s">
        <v>145</v>
      </c>
      <c r="AB12" s="78">
        <v>100</v>
      </c>
    </row>
    <row r="13" spans="1:28" ht="25.5" customHeight="1">
      <c r="A13" s="65" t="s">
        <v>7</v>
      </c>
      <c r="B13" s="62" t="s">
        <v>146</v>
      </c>
      <c r="C13" s="62" t="s">
        <v>147</v>
      </c>
      <c r="D13" s="62" t="s">
        <v>148</v>
      </c>
      <c r="E13" s="63" t="s">
        <v>27</v>
      </c>
      <c r="F13" s="63"/>
      <c r="G13" s="63" t="s">
        <v>27</v>
      </c>
      <c r="H13" s="63"/>
      <c r="I13" s="63" t="s">
        <v>27</v>
      </c>
      <c r="J13" s="63"/>
      <c r="K13" s="63" t="s">
        <v>27</v>
      </c>
      <c r="L13" s="63"/>
      <c r="M13" s="62" t="s">
        <v>149</v>
      </c>
      <c r="N13" s="75">
        <f t="shared" si="0"/>
        <v>80</v>
      </c>
      <c r="O13" s="62" t="s">
        <v>145</v>
      </c>
      <c r="P13" s="75">
        <f t="shared" si="1"/>
        <v>20</v>
      </c>
      <c r="Q13" s="62" t="s">
        <v>150</v>
      </c>
      <c r="R13" s="75">
        <f t="shared" si="2"/>
        <v>55.532359081419628</v>
      </c>
      <c r="S13" s="62" t="s">
        <v>151</v>
      </c>
      <c r="T13" s="75">
        <f t="shared" si="3"/>
        <v>44.467640918580372</v>
      </c>
      <c r="U13" s="62" t="s">
        <v>152</v>
      </c>
      <c r="V13" s="75">
        <f t="shared" si="4"/>
        <v>37.142857142857146</v>
      </c>
      <c r="W13" s="62" t="s">
        <v>153</v>
      </c>
      <c r="X13" s="75">
        <f t="shared" si="5"/>
        <v>62.857142857142854</v>
      </c>
      <c r="Y13" s="63" t="s">
        <v>27</v>
      </c>
      <c r="Z13" s="63"/>
      <c r="AA13" s="63" t="s">
        <v>27</v>
      </c>
      <c r="AB13" s="78"/>
    </row>
    <row r="14" spans="1:28" ht="25.5" customHeight="1">
      <c r="A14" s="65" t="s">
        <v>8</v>
      </c>
      <c r="B14" s="62" t="s">
        <v>154</v>
      </c>
      <c r="C14" s="62" t="s">
        <v>155</v>
      </c>
      <c r="D14" s="62" t="s">
        <v>156</v>
      </c>
      <c r="E14" s="63" t="s">
        <v>27</v>
      </c>
      <c r="F14" s="63"/>
      <c r="G14" s="63" t="s">
        <v>27</v>
      </c>
      <c r="H14" s="63"/>
      <c r="I14" s="63" t="s">
        <v>27</v>
      </c>
      <c r="J14" s="63"/>
      <c r="K14" s="63" t="s">
        <v>27</v>
      </c>
      <c r="L14" s="63"/>
      <c r="M14" s="62" t="s">
        <v>157</v>
      </c>
      <c r="N14" s="75">
        <f t="shared" si="0"/>
        <v>63.768115942028977</v>
      </c>
      <c r="O14" s="62" t="s">
        <v>158</v>
      </c>
      <c r="P14" s="75">
        <f t="shared" si="1"/>
        <v>36.231884057971016</v>
      </c>
      <c r="Q14" s="62" t="s">
        <v>159</v>
      </c>
      <c r="R14" s="75">
        <f t="shared" si="2"/>
        <v>47.058823529411761</v>
      </c>
      <c r="S14" s="62" t="s">
        <v>160</v>
      </c>
      <c r="T14" s="75">
        <f t="shared" si="3"/>
        <v>52.941176470588239</v>
      </c>
      <c r="U14" s="62" t="s">
        <v>161</v>
      </c>
      <c r="V14" s="75">
        <f t="shared" si="4"/>
        <v>29.508196721311474</v>
      </c>
      <c r="W14" s="62" t="s">
        <v>162</v>
      </c>
      <c r="X14" s="75">
        <f t="shared" si="5"/>
        <v>70.491803278688522</v>
      </c>
      <c r="Y14" s="63" t="s">
        <v>27</v>
      </c>
      <c r="Z14" s="63"/>
      <c r="AA14" s="63" t="s">
        <v>27</v>
      </c>
      <c r="AB14" s="78"/>
    </row>
    <row r="15" spans="1:28" ht="25.5" customHeight="1">
      <c r="A15" s="65" t="s">
        <v>9</v>
      </c>
      <c r="B15" s="62" t="s">
        <v>163</v>
      </c>
      <c r="C15" s="62" t="s">
        <v>162</v>
      </c>
      <c r="D15" s="62" t="s">
        <v>164</v>
      </c>
      <c r="E15" s="63" t="s">
        <v>27</v>
      </c>
      <c r="F15" s="63"/>
      <c r="G15" s="63" t="s">
        <v>27</v>
      </c>
      <c r="H15" s="63"/>
      <c r="I15" s="63" t="s">
        <v>27</v>
      </c>
      <c r="J15" s="63"/>
      <c r="K15" s="63" t="s">
        <v>27</v>
      </c>
      <c r="L15" s="63"/>
      <c r="M15" s="62" t="s">
        <v>130</v>
      </c>
      <c r="N15" s="75">
        <f t="shared" si="0"/>
        <v>66.666666666666657</v>
      </c>
      <c r="O15" s="62" t="s">
        <v>110</v>
      </c>
      <c r="P15" s="75">
        <f t="shared" si="1"/>
        <v>33.333333333333329</v>
      </c>
      <c r="Q15" s="62" t="s">
        <v>165</v>
      </c>
      <c r="R15" s="75">
        <f t="shared" si="2"/>
        <v>48.101265822784811</v>
      </c>
      <c r="S15" s="62" t="s">
        <v>166</v>
      </c>
      <c r="T15" s="75">
        <f t="shared" si="3"/>
        <v>51.898734177215189</v>
      </c>
      <c r="U15" s="62" t="s">
        <v>92</v>
      </c>
      <c r="V15" s="75">
        <f t="shared" si="4"/>
        <v>16.666666666666664</v>
      </c>
      <c r="W15" s="62" t="s">
        <v>167</v>
      </c>
      <c r="X15" s="75">
        <f t="shared" si="5"/>
        <v>83.333333333333343</v>
      </c>
      <c r="Y15" s="63" t="s">
        <v>27</v>
      </c>
      <c r="Z15" s="63"/>
      <c r="AA15" s="62" t="s">
        <v>145</v>
      </c>
      <c r="AB15" s="78">
        <v>100</v>
      </c>
    </row>
    <row r="16" spans="1:28" ht="25.5" customHeight="1">
      <c r="A16" s="66" t="s">
        <v>168</v>
      </c>
      <c r="B16" s="67" t="s">
        <v>169</v>
      </c>
      <c r="C16" s="67" t="s">
        <v>170</v>
      </c>
      <c r="D16" s="67" t="s">
        <v>171</v>
      </c>
      <c r="E16" s="68" t="s">
        <v>27</v>
      </c>
      <c r="F16" s="68"/>
      <c r="G16" s="68" t="s">
        <v>27</v>
      </c>
      <c r="H16" s="68"/>
      <c r="I16" s="68" t="s">
        <v>27</v>
      </c>
      <c r="J16" s="68"/>
      <c r="K16" s="68" t="s">
        <v>27</v>
      </c>
      <c r="L16" s="68"/>
      <c r="M16" s="67" t="s">
        <v>172</v>
      </c>
      <c r="N16" s="16">
        <f t="shared" si="0"/>
        <v>43.137254901960787</v>
      </c>
      <c r="O16" s="67" t="s">
        <v>173</v>
      </c>
      <c r="P16" s="16">
        <f t="shared" si="1"/>
        <v>56.862745098039213</v>
      </c>
      <c r="Q16" s="67" t="s">
        <v>174</v>
      </c>
      <c r="R16" s="16">
        <f t="shared" si="2"/>
        <v>31.270903010033447</v>
      </c>
      <c r="S16" s="67" t="s">
        <v>175</v>
      </c>
      <c r="T16" s="16">
        <f t="shared" si="3"/>
        <v>68.72909698996655</v>
      </c>
      <c r="U16" s="67" t="s">
        <v>176</v>
      </c>
      <c r="V16" s="16">
        <f t="shared" si="4"/>
        <v>22.840690978886759</v>
      </c>
      <c r="W16" s="67" t="s">
        <v>154</v>
      </c>
      <c r="X16" s="16">
        <f t="shared" si="5"/>
        <v>77.159309021113245</v>
      </c>
      <c r="Y16" s="68" t="s">
        <v>27</v>
      </c>
      <c r="Z16" s="68"/>
      <c r="AA16" s="67" t="s">
        <v>110</v>
      </c>
      <c r="AB16" s="79">
        <v>100</v>
      </c>
    </row>
    <row r="17" spans="1:28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</row>
  </sheetData>
  <mergeCells count="12">
    <mergeCell ref="A1:AA1"/>
    <mergeCell ref="A2:AA2"/>
    <mergeCell ref="A3:AA3"/>
    <mergeCell ref="A4:AA4"/>
    <mergeCell ref="A5:A6"/>
    <mergeCell ref="B5:D5"/>
    <mergeCell ref="I5:L5"/>
    <mergeCell ref="E5:H5"/>
    <mergeCell ref="Y5:AB5"/>
    <mergeCell ref="U5:X5"/>
    <mergeCell ref="Q5:T5"/>
    <mergeCell ref="M5:P5"/>
  </mergeCells>
  <phoneticPr fontId="16" type="noConversion"/>
  <printOptions horizontalCentered="1"/>
  <pageMargins left="0" right="0" top="0.78740157480314965" bottom="0.78740157480314965" header="0.31496062992125984" footer="0.11811023622047245"/>
  <pageSetup paperSize="9" scale="64" fitToHeight="0" orientation="landscape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B19"/>
  <sheetViews>
    <sheetView view="pageBreakPreview" zoomScale="60" zoomScaleNormal="85" workbookViewId="0">
      <selection activeCell="AB9" sqref="AB9"/>
    </sheetView>
  </sheetViews>
  <sheetFormatPr defaultRowHeight="16.2"/>
  <cols>
    <col min="1" max="1" width="21.109375" customWidth="1"/>
    <col min="6" max="6" width="4.88671875" bestFit="1" customWidth="1"/>
    <col min="8" max="8" width="3.33203125" bestFit="1" customWidth="1"/>
    <col min="10" max="10" width="4.88671875" bestFit="1" customWidth="1"/>
    <col min="12" max="12" width="3.33203125" bestFit="1" customWidth="1"/>
    <col min="14" max="14" width="6.44140625" bestFit="1" customWidth="1"/>
    <col min="16" max="16" width="6.44140625" bestFit="1" customWidth="1"/>
    <col min="18" max="18" width="6.44140625" bestFit="1" customWidth="1"/>
    <col min="20" max="20" width="6.44140625" bestFit="1" customWidth="1"/>
    <col min="22" max="22" width="6.44140625" bestFit="1" customWidth="1"/>
    <col min="24" max="24" width="6.44140625" bestFit="1" customWidth="1"/>
    <col min="26" max="26" width="6.44140625" bestFit="1" customWidth="1"/>
    <col min="27" max="27" width="6.6640625" customWidth="1"/>
    <col min="28" max="28" width="7.44140625" customWidth="1"/>
  </cols>
  <sheetData>
    <row r="1" spans="1:28" ht="19.8">
      <c r="A1" s="421" t="s">
        <v>31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</row>
    <row r="2" spans="1:28" ht="19.8">
      <c r="A2" s="423" t="s">
        <v>10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</row>
    <row r="3" spans="1:28">
      <c r="A3" s="422" t="s">
        <v>28</v>
      </c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  <c r="Y3" s="422"/>
      <c r="Z3" s="422"/>
      <c r="AA3" s="422"/>
    </row>
    <row r="4" spans="1:28" ht="16.8" thickBot="1">
      <c r="A4" s="424" t="s">
        <v>0</v>
      </c>
      <c r="B4" s="424"/>
      <c r="C4" s="424"/>
      <c r="D4" s="424"/>
      <c r="E4" s="424"/>
      <c r="F4" s="424"/>
      <c r="G4" s="424"/>
      <c r="H4" s="424"/>
      <c r="I4" s="424"/>
      <c r="J4" s="424"/>
      <c r="K4" s="424"/>
      <c r="L4" s="424"/>
      <c r="M4" s="424"/>
      <c r="N4" s="424"/>
      <c r="O4" s="424"/>
      <c r="P4" s="424"/>
      <c r="Q4" s="424"/>
      <c r="R4" s="424"/>
      <c r="S4" s="424"/>
      <c r="T4" s="424"/>
      <c r="U4" s="424"/>
      <c r="V4" s="424"/>
      <c r="W4" s="424"/>
      <c r="X4" s="424"/>
      <c r="Y4" s="424"/>
      <c r="Z4" s="424"/>
      <c r="AA4" s="424"/>
    </row>
    <row r="5" spans="1:28" ht="16.5" customHeight="1" thickTop="1">
      <c r="A5" s="425" t="s">
        <v>26</v>
      </c>
      <c r="B5" s="417" t="s">
        <v>11</v>
      </c>
      <c r="C5" s="417"/>
      <c r="D5" s="417"/>
      <c r="E5" s="428" t="s">
        <v>12</v>
      </c>
      <c r="F5" s="429"/>
      <c r="G5" s="429"/>
      <c r="H5" s="430"/>
      <c r="I5" s="428" t="s">
        <v>13</v>
      </c>
      <c r="J5" s="429"/>
      <c r="K5" s="429"/>
      <c r="L5" s="430"/>
      <c r="M5" s="428" t="s">
        <v>15</v>
      </c>
      <c r="N5" s="429"/>
      <c r="O5" s="429"/>
      <c r="P5" s="430"/>
      <c r="Q5" s="428" t="s">
        <v>17</v>
      </c>
      <c r="R5" s="429"/>
      <c r="S5" s="429"/>
      <c r="T5" s="430"/>
      <c r="U5" s="428" t="s">
        <v>19</v>
      </c>
      <c r="V5" s="429"/>
      <c r="W5" s="429"/>
      <c r="X5" s="430"/>
      <c r="Y5" s="417" t="s">
        <v>21</v>
      </c>
      <c r="Z5" s="417"/>
      <c r="AA5" s="417"/>
      <c r="AB5" s="434"/>
    </row>
    <row r="6" spans="1:28" ht="16.5" customHeight="1">
      <c r="A6" s="426"/>
      <c r="B6" s="418"/>
      <c r="C6" s="418"/>
      <c r="D6" s="418"/>
      <c r="E6" s="431"/>
      <c r="F6" s="432"/>
      <c r="G6" s="432"/>
      <c r="H6" s="433"/>
      <c r="I6" s="431" t="s">
        <v>14</v>
      </c>
      <c r="J6" s="432"/>
      <c r="K6" s="432"/>
      <c r="L6" s="433"/>
      <c r="M6" s="431" t="s">
        <v>16</v>
      </c>
      <c r="N6" s="432"/>
      <c r="O6" s="432"/>
      <c r="P6" s="433"/>
      <c r="Q6" s="431" t="s">
        <v>18</v>
      </c>
      <c r="R6" s="432"/>
      <c r="S6" s="432"/>
      <c r="T6" s="433"/>
      <c r="U6" s="431" t="s">
        <v>20</v>
      </c>
      <c r="V6" s="432"/>
      <c r="W6" s="432"/>
      <c r="X6" s="433"/>
      <c r="Y6" s="418"/>
      <c r="Z6" s="418"/>
      <c r="AA6" s="418"/>
      <c r="AB6" s="435"/>
    </row>
    <row r="7" spans="1:28">
      <c r="A7" s="426"/>
      <c r="B7" s="418"/>
      <c r="C7" s="418"/>
      <c r="D7" s="418"/>
      <c r="E7" s="436"/>
      <c r="F7" s="437"/>
      <c r="G7" s="437"/>
      <c r="H7" s="438"/>
      <c r="I7" s="439"/>
      <c r="J7" s="440"/>
      <c r="K7" s="440"/>
      <c r="L7" s="441"/>
      <c r="M7" s="419"/>
      <c r="N7" s="419"/>
      <c r="O7" s="420"/>
      <c r="P7" s="4"/>
      <c r="Q7" s="419"/>
      <c r="R7" s="419"/>
      <c r="S7" s="420"/>
      <c r="T7" s="4"/>
      <c r="U7" s="419"/>
      <c r="V7" s="419"/>
      <c r="W7" s="420"/>
      <c r="X7" s="4"/>
      <c r="Y7" s="418"/>
      <c r="Z7" s="418"/>
      <c r="AA7" s="418"/>
      <c r="AB7" s="435"/>
    </row>
    <row r="8" spans="1:28" ht="16.8" thickBot="1">
      <c r="A8" s="427"/>
      <c r="B8" s="18" t="s">
        <v>1</v>
      </c>
      <c r="C8" s="18" t="s">
        <v>2</v>
      </c>
      <c r="D8" s="18" t="s">
        <v>3</v>
      </c>
      <c r="E8" s="18" t="s">
        <v>2</v>
      </c>
      <c r="F8" s="18" t="s">
        <v>29</v>
      </c>
      <c r="G8" s="18" t="s">
        <v>3</v>
      </c>
      <c r="H8" s="18" t="s">
        <v>29</v>
      </c>
      <c r="I8" s="18" t="s">
        <v>2</v>
      </c>
      <c r="J8" s="18" t="s">
        <v>29</v>
      </c>
      <c r="K8" s="18" t="s">
        <v>3</v>
      </c>
      <c r="L8" s="18" t="s">
        <v>29</v>
      </c>
      <c r="M8" s="18" t="s">
        <v>2</v>
      </c>
      <c r="N8" s="18" t="s">
        <v>29</v>
      </c>
      <c r="O8" s="18" t="s">
        <v>3</v>
      </c>
      <c r="P8" s="18" t="s">
        <v>29</v>
      </c>
      <c r="Q8" s="18" t="s">
        <v>2</v>
      </c>
      <c r="R8" s="18" t="s">
        <v>29</v>
      </c>
      <c r="S8" s="18" t="s">
        <v>3</v>
      </c>
      <c r="T8" s="18" t="s">
        <v>29</v>
      </c>
      <c r="U8" s="18" t="s">
        <v>2</v>
      </c>
      <c r="V8" s="18" t="s">
        <v>29</v>
      </c>
      <c r="W8" s="18" t="s">
        <v>3</v>
      </c>
      <c r="X8" s="18" t="s">
        <v>29</v>
      </c>
      <c r="Y8" s="18" t="s">
        <v>2</v>
      </c>
      <c r="Z8" s="18" t="s">
        <v>29</v>
      </c>
      <c r="AA8" s="18" t="s">
        <v>3</v>
      </c>
      <c r="AB8" s="19" t="s">
        <v>29</v>
      </c>
    </row>
    <row r="9" spans="1:28" ht="24.75" customHeight="1" thickTop="1">
      <c r="A9" s="14" t="s">
        <v>22</v>
      </c>
      <c r="B9" s="15">
        <v>8894</v>
      </c>
      <c r="C9" s="15">
        <v>3146</v>
      </c>
      <c r="D9" s="15">
        <v>5748</v>
      </c>
      <c r="E9" s="15">
        <v>1</v>
      </c>
      <c r="F9" s="15">
        <v>100</v>
      </c>
      <c r="G9" s="15" t="s">
        <v>27</v>
      </c>
      <c r="H9" s="15"/>
      <c r="I9" s="15">
        <v>1</v>
      </c>
      <c r="J9" s="15">
        <v>100</v>
      </c>
      <c r="K9" s="15" t="s">
        <v>27</v>
      </c>
      <c r="L9" s="15"/>
      <c r="M9" s="15">
        <v>208</v>
      </c>
      <c r="N9" s="16">
        <f>M9/(M9+O9)*100</f>
        <v>60.997067448680355</v>
      </c>
      <c r="O9" s="15">
        <v>133</v>
      </c>
      <c r="P9" s="16">
        <f>O9/(M9+O9)*100</f>
        <v>39.002932551319645</v>
      </c>
      <c r="Q9" s="15">
        <v>2571</v>
      </c>
      <c r="R9" s="16">
        <f>Q9/(Q9+S9)*100</f>
        <v>37.808823529411768</v>
      </c>
      <c r="S9" s="15">
        <v>4229</v>
      </c>
      <c r="T9" s="16">
        <f>S9/(Q9+S9)*100</f>
        <v>62.191176470588239</v>
      </c>
      <c r="U9" s="15">
        <v>364</v>
      </c>
      <c r="V9" s="16">
        <f>U9/(U9+W9)*100</f>
        <v>20.8955223880597</v>
      </c>
      <c r="W9" s="15">
        <v>1378</v>
      </c>
      <c r="X9" s="16">
        <f>W9/(U9+W9)*100</f>
        <v>79.104477611940297</v>
      </c>
      <c r="Y9" s="15">
        <v>1</v>
      </c>
      <c r="Z9" s="16">
        <f>Y9/(Y9+AA9)*100</f>
        <v>11.111111111111111</v>
      </c>
      <c r="AA9" s="15">
        <v>8</v>
      </c>
      <c r="AB9" s="17">
        <f>AA9/(Y9+AA9)*100</f>
        <v>88.888888888888886</v>
      </c>
    </row>
    <row r="10" spans="1:28" ht="24.75" customHeight="1">
      <c r="A10" s="8" t="s">
        <v>23</v>
      </c>
      <c r="B10" s="2">
        <v>4837</v>
      </c>
      <c r="C10" s="2">
        <v>1703</v>
      </c>
      <c r="D10" s="2">
        <v>3134</v>
      </c>
      <c r="E10" s="2">
        <v>1</v>
      </c>
      <c r="F10" s="2">
        <v>100</v>
      </c>
      <c r="G10" s="2" t="s">
        <v>27</v>
      </c>
      <c r="H10" s="2"/>
      <c r="I10" s="2">
        <v>1</v>
      </c>
      <c r="J10" s="2">
        <v>100</v>
      </c>
      <c r="K10" s="2" t="s">
        <v>27</v>
      </c>
      <c r="L10" s="2"/>
      <c r="M10" s="2">
        <v>124</v>
      </c>
      <c r="N10" s="5">
        <f t="shared" ref="N10:N18" si="0">M10/(M10+O10)*100</f>
        <v>62.944162436548226</v>
      </c>
      <c r="O10" s="2">
        <v>73</v>
      </c>
      <c r="P10" s="5">
        <f t="shared" ref="P10:P18" si="1">O10/(M10+O10)*100</f>
        <v>37.055837563451774</v>
      </c>
      <c r="Q10" s="2">
        <v>1387</v>
      </c>
      <c r="R10" s="5">
        <f t="shared" ref="R10:R18" si="2">Q10/(Q10+S10)*100</f>
        <v>38.325504282951087</v>
      </c>
      <c r="S10" s="2">
        <v>2232</v>
      </c>
      <c r="T10" s="5">
        <f t="shared" ref="T10:T18" si="3">S10/(Q10+S10)*100</f>
        <v>61.674495717048906</v>
      </c>
      <c r="U10" s="2">
        <v>189</v>
      </c>
      <c r="V10" s="5">
        <f t="shared" ref="V10:V18" si="4">U10/(U10+W10)*100</f>
        <v>18.620689655172416</v>
      </c>
      <c r="W10" s="2">
        <v>826</v>
      </c>
      <c r="X10" s="5">
        <f t="shared" ref="X10:X18" si="5">W10/(U10+W10)*100</f>
        <v>81.379310344827587</v>
      </c>
      <c r="Y10" s="2">
        <v>1</v>
      </c>
      <c r="Z10" s="5">
        <f>Y10/(Y10+AA10)*100</f>
        <v>25</v>
      </c>
      <c r="AA10" s="2">
        <v>3</v>
      </c>
      <c r="AB10" s="7">
        <f>AA10/(Y10+AA10)*100</f>
        <v>75</v>
      </c>
    </row>
    <row r="11" spans="1:28" ht="24.75" customHeight="1">
      <c r="A11" s="9" t="s">
        <v>4</v>
      </c>
      <c r="B11" s="2">
        <v>4018</v>
      </c>
      <c r="C11" s="2">
        <v>1201</v>
      </c>
      <c r="D11" s="2">
        <v>2817</v>
      </c>
      <c r="E11" s="2">
        <v>1</v>
      </c>
      <c r="F11" s="2">
        <v>100</v>
      </c>
      <c r="G11" s="2" t="s">
        <v>27</v>
      </c>
      <c r="H11" s="2"/>
      <c r="I11" s="2">
        <v>1</v>
      </c>
      <c r="J11" s="2">
        <v>100</v>
      </c>
      <c r="K11" s="2" t="s">
        <v>27</v>
      </c>
      <c r="L11" s="2"/>
      <c r="M11" s="2">
        <v>117</v>
      </c>
      <c r="N11" s="5">
        <f t="shared" si="0"/>
        <v>62.234042553191493</v>
      </c>
      <c r="O11" s="2">
        <v>71</v>
      </c>
      <c r="P11" s="5">
        <f t="shared" si="1"/>
        <v>37.765957446808514</v>
      </c>
      <c r="Q11" s="2">
        <v>914</v>
      </c>
      <c r="R11" s="5">
        <f t="shared" si="2"/>
        <v>31.344307270233195</v>
      </c>
      <c r="S11" s="2">
        <v>2002</v>
      </c>
      <c r="T11" s="5">
        <f t="shared" si="3"/>
        <v>68.655692729766798</v>
      </c>
      <c r="U11" s="2">
        <v>167</v>
      </c>
      <c r="V11" s="5">
        <f t="shared" si="4"/>
        <v>18.392070484581499</v>
      </c>
      <c r="W11" s="2">
        <v>741</v>
      </c>
      <c r="X11" s="5">
        <f t="shared" si="5"/>
        <v>81.607929515418505</v>
      </c>
      <c r="Y11" s="2">
        <v>1</v>
      </c>
      <c r="Z11" s="5">
        <f>Y11/(Y11+AA11)*100</f>
        <v>25</v>
      </c>
      <c r="AA11" s="2">
        <v>3</v>
      </c>
      <c r="AB11" s="7">
        <f>AA11/(Y11+AA11)*100</f>
        <v>75</v>
      </c>
    </row>
    <row r="12" spans="1:28" ht="24.75" customHeight="1">
      <c r="A12" s="9" t="s">
        <v>5</v>
      </c>
      <c r="B12" s="2">
        <v>190</v>
      </c>
      <c r="C12" s="2">
        <v>81</v>
      </c>
      <c r="D12" s="2">
        <v>109</v>
      </c>
      <c r="E12" s="2" t="s">
        <v>27</v>
      </c>
      <c r="F12" s="2"/>
      <c r="G12" s="2" t="s">
        <v>27</v>
      </c>
      <c r="H12" s="2"/>
      <c r="I12" s="2" t="s">
        <v>27</v>
      </c>
      <c r="J12" s="2"/>
      <c r="K12" s="2" t="s">
        <v>27</v>
      </c>
      <c r="L12" s="2"/>
      <c r="M12" s="2">
        <v>3</v>
      </c>
      <c r="N12" s="5">
        <f t="shared" si="0"/>
        <v>75</v>
      </c>
      <c r="O12" s="2">
        <v>1</v>
      </c>
      <c r="P12" s="5">
        <f t="shared" si="1"/>
        <v>25</v>
      </c>
      <c r="Q12" s="2">
        <v>70</v>
      </c>
      <c r="R12" s="5">
        <f t="shared" si="2"/>
        <v>46.666666666666664</v>
      </c>
      <c r="S12" s="2">
        <v>80</v>
      </c>
      <c r="T12" s="5">
        <f t="shared" si="3"/>
        <v>53.333333333333336</v>
      </c>
      <c r="U12" s="2">
        <v>8</v>
      </c>
      <c r="V12" s="5">
        <f t="shared" si="4"/>
        <v>22.222222222222221</v>
      </c>
      <c r="W12" s="2">
        <v>28</v>
      </c>
      <c r="X12" s="5">
        <f t="shared" si="5"/>
        <v>77.777777777777786</v>
      </c>
      <c r="Y12" s="2" t="s">
        <v>27</v>
      </c>
      <c r="Z12" s="2"/>
      <c r="AA12" s="2" t="s">
        <v>27</v>
      </c>
      <c r="AB12" s="7"/>
    </row>
    <row r="13" spans="1:28" ht="24.75" customHeight="1">
      <c r="A13" s="9" t="s">
        <v>6</v>
      </c>
      <c r="B13" s="2">
        <v>629</v>
      </c>
      <c r="C13" s="2">
        <v>421</v>
      </c>
      <c r="D13" s="2">
        <v>208</v>
      </c>
      <c r="E13" s="2" t="s">
        <v>27</v>
      </c>
      <c r="F13" s="2"/>
      <c r="G13" s="2" t="s">
        <v>27</v>
      </c>
      <c r="H13" s="2"/>
      <c r="I13" s="2" t="s">
        <v>27</v>
      </c>
      <c r="J13" s="2"/>
      <c r="K13" s="2" t="s">
        <v>27</v>
      </c>
      <c r="L13" s="2"/>
      <c r="M13" s="2">
        <v>4</v>
      </c>
      <c r="N13" s="5">
        <f t="shared" si="0"/>
        <v>80</v>
      </c>
      <c r="O13" s="2">
        <v>1</v>
      </c>
      <c r="P13" s="5">
        <f t="shared" si="1"/>
        <v>20</v>
      </c>
      <c r="Q13" s="2">
        <v>403</v>
      </c>
      <c r="R13" s="5">
        <f t="shared" si="2"/>
        <v>72.875226039783001</v>
      </c>
      <c r="S13" s="2">
        <v>150</v>
      </c>
      <c r="T13" s="5">
        <f t="shared" si="3"/>
        <v>27.124773960216999</v>
      </c>
      <c r="U13" s="2">
        <v>14</v>
      </c>
      <c r="V13" s="5">
        <f t="shared" si="4"/>
        <v>19.718309859154928</v>
      </c>
      <c r="W13" s="2">
        <v>57</v>
      </c>
      <c r="X13" s="5">
        <f t="shared" si="5"/>
        <v>80.281690140845072</v>
      </c>
      <c r="Y13" s="2" t="s">
        <v>27</v>
      </c>
      <c r="Z13" s="2"/>
      <c r="AA13" s="2" t="s">
        <v>27</v>
      </c>
      <c r="AB13" s="7"/>
    </row>
    <row r="14" spans="1:28" ht="24.75" customHeight="1">
      <c r="A14" s="6" t="s">
        <v>24</v>
      </c>
      <c r="B14" s="2">
        <v>1103</v>
      </c>
      <c r="C14" s="2">
        <v>552</v>
      </c>
      <c r="D14" s="2">
        <v>551</v>
      </c>
      <c r="E14" s="2" t="s">
        <v>27</v>
      </c>
      <c r="F14" s="2"/>
      <c r="G14" s="2" t="s">
        <v>27</v>
      </c>
      <c r="H14" s="2"/>
      <c r="I14" s="2" t="s">
        <v>27</v>
      </c>
      <c r="J14" s="2"/>
      <c r="K14" s="2" t="s">
        <v>27</v>
      </c>
      <c r="L14" s="2"/>
      <c r="M14" s="3">
        <f>SUM(M15+M16+M17)</f>
        <v>61</v>
      </c>
      <c r="N14" s="5">
        <f t="shared" si="0"/>
        <v>63.541666666666664</v>
      </c>
      <c r="O14" s="2">
        <v>35</v>
      </c>
      <c r="P14" s="5">
        <f t="shared" si="1"/>
        <v>36.458333333333329</v>
      </c>
      <c r="Q14" s="2">
        <v>441</v>
      </c>
      <c r="R14" s="5">
        <f t="shared" si="2"/>
        <v>51.699882766705741</v>
      </c>
      <c r="S14" s="2">
        <v>412</v>
      </c>
      <c r="T14" s="5">
        <f t="shared" si="3"/>
        <v>48.300117233294252</v>
      </c>
      <c r="U14" s="2">
        <v>50</v>
      </c>
      <c r="V14" s="5">
        <f t="shared" si="4"/>
        <v>33.112582781456958</v>
      </c>
      <c r="W14" s="2">
        <v>101</v>
      </c>
      <c r="X14" s="5">
        <f t="shared" si="5"/>
        <v>66.88741721854305</v>
      </c>
      <c r="Y14" s="2" t="s">
        <v>27</v>
      </c>
      <c r="Z14" s="2"/>
      <c r="AA14" s="2">
        <v>3</v>
      </c>
      <c r="AB14" s="7">
        <v>100</v>
      </c>
    </row>
    <row r="15" spans="1:28" ht="24.75" customHeight="1">
      <c r="A15" s="9" t="s">
        <v>7</v>
      </c>
      <c r="B15" s="2">
        <v>572</v>
      </c>
      <c r="C15" s="2">
        <v>306</v>
      </c>
      <c r="D15" s="2">
        <v>266</v>
      </c>
      <c r="E15" s="2" t="s">
        <v>27</v>
      </c>
      <c r="F15" s="2"/>
      <c r="G15" s="2" t="s">
        <v>27</v>
      </c>
      <c r="H15" s="2"/>
      <c r="I15" s="2" t="s">
        <v>27</v>
      </c>
      <c r="J15" s="2"/>
      <c r="K15" s="2" t="s">
        <v>27</v>
      </c>
      <c r="L15" s="2"/>
      <c r="M15" s="3">
        <v>10</v>
      </c>
      <c r="N15" s="5">
        <f t="shared" si="0"/>
        <v>62.5</v>
      </c>
      <c r="O15" s="2">
        <v>6</v>
      </c>
      <c r="P15" s="5">
        <f t="shared" si="1"/>
        <v>37.5</v>
      </c>
      <c r="Q15" s="2">
        <v>270</v>
      </c>
      <c r="R15" s="5">
        <f t="shared" si="2"/>
        <v>56.25</v>
      </c>
      <c r="S15" s="2">
        <v>210</v>
      </c>
      <c r="T15" s="5">
        <f t="shared" si="3"/>
        <v>43.75</v>
      </c>
      <c r="U15" s="2">
        <v>26</v>
      </c>
      <c r="V15" s="5">
        <f t="shared" si="4"/>
        <v>34.210526315789473</v>
      </c>
      <c r="W15" s="2">
        <v>50</v>
      </c>
      <c r="X15" s="5">
        <f t="shared" si="5"/>
        <v>65.789473684210535</v>
      </c>
      <c r="Y15" s="2" t="s">
        <v>27</v>
      </c>
      <c r="Z15" s="2"/>
      <c r="AA15" s="2" t="s">
        <v>27</v>
      </c>
      <c r="AB15" s="7"/>
    </row>
    <row r="16" spans="1:28" ht="24.75" customHeight="1">
      <c r="A16" s="9" t="s">
        <v>8</v>
      </c>
      <c r="B16" s="2">
        <v>417</v>
      </c>
      <c r="C16" s="2">
        <v>198</v>
      </c>
      <c r="D16" s="2">
        <v>219</v>
      </c>
      <c r="E16" s="2" t="s">
        <v>27</v>
      </c>
      <c r="F16" s="2"/>
      <c r="G16" s="2" t="s">
        <v>27</v>
      </c>
      <c r="H16" s="2"/>
      <c r="I16" s="2" t="s">
        <v>27</v>
      </c>
      <c r="J16" s="2"/>
      <c r="K16" s="2" t="s">
        <v>27</v>
      </c>
      <c r="L16" s="2"/>
      <c r="M16" s="3">
        <v>47</v>
      </c>
      <c r="N16" s="5">
        <f t="shared" si="0"/>
        <v>63.513513513513509</v>
      </c>
      <c r="O16" s="2">
        <v>27</v>
      </c>
      <c r="P16" s="5">
        <f t="shared" si="1"/>
        <v>36.486486486486484</v>
      </c>
      <c r="Q16" s="2">
        <v>132</v>
      </c>
      <c r="R16" s="5">
        <f t="shared" si="2"/>
        <v>46.64310954063604</v>
      </c>
      <c r="S16" s="2">
        <v>151</v>
      </c>
      <c r="T16" s="5">
        <f t="shared" si="3"/>
        <v>53.35689045936396</v>
      </c>
      <c r="U16" s="2">
        <v>19</v>
      </c>
      <c r="V16" s="5">
        <f t="shared" si="4"/>
        <v>31.666666666666664</v>
      </c>
      <c r="W16" s="2">
        <v>41</v>
      </c>
      <c r="X16" s="5">
        <f t="shared" si="5"/>
        <v>68.333333333333329</v>
      </c>
      <c r="Y16" s="2" t="s">
        <v>27</v>
      </c>
      <c r="Z16" s="2"/>
      <c r="AA16" s="2" t="s">
        <v>27</v>
      </c>
      <c r="AB16" s="7"/>
    </row>
    <row r="17" spans="1:28" ht="24.75" customHeight="1">
      <c r="A17" s="9" t="s">
        <v>9</v>
      </c>
      <c r="B17" s="2">
        <v>114</v>
      </c>
      <c r="C17" s="2">
        <v>48</v>
      </c>
      <c r="D17" s="2">
        <v>66</v>
      </c>
      <c r="E17" s="2" t="s">
        <v>27</v>
      </c>
      <c r="F17" s="2"/>
      <c r="G17" s="2" t="s">
        <v>27</v>
      </c>
      <c r="H17" s="2"/>
      <c r="I17" s="2" t="s">
        <v>27</v>
      </c>
      <c r="J17" s="2"/>
      <c r="K17" s="2" t="s">
        <v>27</v>
      </c>
      <c r="L17" s="2"/>
      <c r="M17" s="3">
        <v>4</v>
      </c>
      <c r="N17" s="5">
        <f t="shared" si="0"/>
        <v>66.666666666666657</v>
      </c>
      <c r="O17" s="2">
        <v>2</v>
      </c>
      <c r="P17" s="5">
        <f t="shared" si="1"/>
        <v>33.333333333333329</v>
      </c>
      <c r="Q17" s="2">
        <v>39</v>
      </c>
      <c r="R17" s="5">
        <f t="shared" si="2"/>
        <v>43.333333333333336</v>
      </c>
      <c r="S17" s="2">
        <v>51</v>
      </c>
      <c r="T17" s="5">
        <f t="shared" si="3"/>
        <v>56.666666666666664</v>
      </c>
      <c r="U17" s="2">
        <v>5</v>
      </c>
      <c r="V17" s="5">
        <f t="shared" si="4"/>
        <v>33.333333333333329</v>
      </c>
      <c r="W17" s="2">
        <v>10</v>
      </c>
      <c r="X17" s="5">
        <f t="shared" si="5"/>
        <v>66.666666666666657</v>
      </c>
      <c r="Y17" s="2" t="s">
        <v>27</v>
      </c>
      <c r="Z17" s="2"/>
      <c r="AA17" s="2">
        <v>3</v>
      </c>
      <c r="AB17" s="7">
        <v>100</v>
      </c>
    </row>
    <row r="18" spans="1:28" ht="24.75" customHeight="1" thickBot="1">
      <c r="A18" s="10" t="s">
        <v>25</v>
      </c>
      <c r="B18" s="11">
        <v>2954</v>
      </c>
      <c r="C18" s="11">
        <v>891</v>
      </c>
      <c r="D18" s="11">
        <v>2063</v>
      </c>
      <c r="E18" s="11" t="s">
        <v>27</v>
      </c>
      <c r="F18" s="11"/>
      <c r="G18" s="11" t="s">
        <v>27</v>
      </c>
      <c r="H18" s="11"/>
      <c r="I18" s="11" t="s">
        <v>27</v>
      </c>
      <c r="J18" s="11"/>
      <c r="K18" s="11" t="s">
        <v>27</v>
      </c>
      <c r="L18" s="11"/>
      <c r="M18" s="11">
        <v>23</v>
      </c>
      <c r="N18" s="12">
        <f t="shared" si="0"/>
        <v>47.916666666666671</v>
      </c>
      <c r="O18" s="11">
        <v>25</v>
      </c>
      <c r="P18" s="12">
        <f t="shared" si="1"/>
        <v>52.083333333333336</v>
      </c>
      <c r="Q18" s="11">
        <v>743</v>
      </c>
      <c r="R18" s="12">
        <f t="shared" si="2"/>
        <v>31.915807560137456</v>
      </c>
      <c r="S18" s="11">
        <v>1585</v>
      </c>
      <c r="T18" s="12">
        <f t="shared" si="3"/>
        <v>68.084192439862548</v>
      </c>
      <c r="U18" s="11">
        <v>125</v>
      </c>
      <c r="V18" s="12">
        <f t="shared" si="4"/>
        <v>21.701388888888889</v>
      </c>
      <c r="W18" s="11">
        <v>451</v>
      </c>
      <c r="X18" s="12">
        <f t="shared" si="5"/>
        <v>78.298611111111114</v>
      </c>
      <c r="Y18" s="11" t="s">
        <v>27</v>
      </c>
      <c r="Z18" s="11"/>
      <c r="AA18" s="11">
        <v>2</v>
      </c>
      <c r="AB18" s="13">
        <v>100</v>
      </c>
    </row>
    <row r="19" spans="1:28" ht="16.8" thickTop="1">
      <c r="A19" s="1"/>
    </row>
  </sheetData>
  <mergeCells count="20">
    <mergeCell ref="I7:L7"/>
    <mergeCell ref="M5:P5"/>
    <mergeCell ref="M6:P6"/>
    <mergeCell ref="U7:W7"/>
    <mergeCell ref="B5:D7"/>
    <mergeCell ref="M7:O7"/>
    <mergeCell ref="A1:AA1"/>
    <mergeCell ref="A2:AA2"/>
    <mergeCell ref="A3:AA3"/>
    <mergeCell ref="A4:AA4"/>
    <mergeCell ref="A5:A8"/>
    <mergeCell ref="Q7:S7"/>
    <mergeCell ref="Q5:T5"/>
    <mergeCell ref="Q6:T6"/>
    <mergeCell ref="U5:X5"/>
    <mergeCell ref="U6:X6"/>
    <mergeCell ref="Y5:AB7"/>
    <mergeCell ref="E5:H7"/>
    <mergeCell ref="I6:L6"/>
    <mergeCell ref="I5:L5"/>
  </mergeCells>
  <phoneticPr fontId="6" type="noConversion"/>
  <printOptions horizontalCentered="1"/>
  <pageMargins left="0" right="0" top="0.78740157480314965" bottom="0.74803149606299213" header="0.31496062992125984" footer="0.31496062992125984"/>
  <pageSetup paperSize="9" scale="6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"/>
  <dimension ref="A1:AB82"/>
  <sheetViews>
    <sheetView topLeftCell="B1" zoomScaleNormal="100" workbookViewId="0">
      <selection activeCell="B1" sqref="B1:AA1"/>
    </sheetView>
  </sheetViews>
  <sheetFormatPr defaultColWidth="9" defaultRowHeight="16.2"/>
  <cols>
    <col min="1" max="1" width="23" style="21" customWidth="1"/>
    <col min="2" max="4" width="7.6640625" style="48" bestFit="1" customWidth="1"/>
    <col min="5" max="5" width="4.88671875" style="48" bestFit="1" customWidth="1"/>
    <col min="6" max="6" width="6" style="48" bestFit="1" customWidth="1"/>
    <col min="7" max="7" width="6.109375" style="48" bestFit="1" customWidth="1"/>
    <col min="8" max="8" width="4" style="48" bestFit="1" customWidth="1"/>
    <col min="9" max="9" width="4.88671875" style="48" bestFit="1" customWidth="1"/>
    <col min="10" max="10" width="6" style="48" bestFit="1" customWidth="1"/>
    <col min="11" max="11" width="5.109375" style="48" bestFit="1" customWidth="1"/>
    <col min="12" max="12" width="4" style="48" bestFit="1" customWidth="1"/>
    <col min="13" max="13" width="6" style="48" bestFit="1" customWidth="1"/>
    <col min="14" max="14" width="8.6640625" style="48" bestFit="1" customWidth="1"/>
    <col min="15" max="15" width="6" style="48" bestFit="1" customWidth="1"/>
    <col min="16" max="17" width="7.6640625" style="48" bestFit="1" customWidth="1"/>
    <col min="18" max="18" width="8.6640625" style="48" bestFit="1" customWidth="1"/>
    <col min="19" max="19" width="7.6640625" style="48" bestFit="1" customWidth="1"/>
    <col min="20" max="20" width="8.6640625" style="48" bestFit="1" customWidth="1"/>
    <col min="21" max="21" width="6" style="48" bestFit="1" customWidth="1"/>
    <col min="22" max="22" width="7.6640625" style="48" customWidth="1"/>
    <col min="23" max="23" width="7.6640625" style="48" bestFit="1" customWidth="1"/>
    <col min="24" max="24" width="8.6640625" style="48" bestFit="1" customWidth="1"/>
    <col min="25" max="25" width="4.88671875" style="48" bestFit="1" customWidth="1"/>
    <col min="26" max="26" width="7.6640625" style="48" bestFit="1" customWidth="1"/>
    <col min="27" max="27" width="5" style="48" bestFit="1" customWidth="1"/>
    <col min="28" max="28" width="8.6640625" style="21" bestFit="1" customWidth="1"/>
    <col min="29" max="16384" width="9" style="21"/>
  </cols>
  <sheetData>
    <row r="1" spans="1:28" ht="18" customHeight="1">
      <c r="A1" s="20" t="s">
        <v>30</v>
      </c>
      <c r="B1" s="468" t="s">
        <v>31</v>
      </c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</row>
    <row r="2" spans="1:28" ht="15.75" customHeight="1">
      <c r="A2" s="22" t="s">
        <v>32</v>
      </c>
      <c r="B2" s="469" t="s">
        <v>33</v>
      </c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</row>
    <row r="3" spans="1:28" ht="14.25" customHeight="1" thickBot="1">
      <c r="A3" s="23" t="s">
        <v>34</v>
      </c>
      <c r="B3" s="470" t="s">
        <v>35</v>
      </c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24"/>
      <c r="S3" s="25"/>
      <c r="T3" s="25"/>
      <c r="U3" s="472" t="s">
        <v>36</v>
      </c>
      <c r="V3" s="472"/>
      <c r="W3" s="404"/>
      <c r="X3" s="404"/>
      <c r="Y3" s="404"/>
      <c r="Z3" s="404"/>
      <c r="AA3" s="404"/>
    </row>
    <row r="4" spans="1:28" ht="12" customHeight="1">
      <c r="A4" s="442" t="s">
        <v>37</v>
      </c>
      <c r="B4" s="445" t="s">
        <v>38</v>
      </c>
      <c r="C4" s="446"/>
      <c r="D4" s="447"/>
      <c r="E4" s="454" t="s">
        <v>39</v>
      </c>
      <c r="F4" s="446"/>
      <c r="G4" s="446"/>
      <c r="H4" s="447"/>
      <c r="I4" s="454" t="s">
        <v>40</v>
      </c>
      <c r="J4" s="446"/>
      <c r="K4" s="446"/>
      <c r="L4" s="447"/>
      <c r="M4" s="455" t="s">
        <v>41</v>
      </c>
      <c r="N4" s="456"/>
      <c r="O4" s="456"/>
      <c r="P4" s="457"/>
      <c r="Q4" s="455" t="s">
        <v>42</v>
      </c>
      <c r="R4" s="456"/>
      <c r="S4" s="456"/>
      <c r="T4" s="457"/>
      <c r="U4" s="455" t="s">
        <v>43</v>
      </c>
      <c r="V4" s="456"/>
      <c r="W4" s="456"/>
      <c r="X4" s="457"/>
      <c r="Y4" s="464" t="s">
        <v>44</v>
      </c>
      <c r="Z4" s="464"/>
      <c r="AA4" s="464"/>
      <c r="AB4" s="465"/>
    </row>
    <row r="5" spans="1:28" ht="9" customHeight="1">
      <c r="A5" s="443"/>
      <c r="B5" s="448"/>
      <c r="C5" s="449"/>
      <c r="D5" s="450"/>
      <c r="E5" s="448"/>
      <c r="F5" s="449"/>
      <c r="G5" s="449"/>
      <c r="H5" s="450"/>
      <c r="I5" s="448"/>
      <c r="J5" s="449"/>
      <c r="K5" s="449"/>
      <c r="L5" s="450"/>
      <c r="M5" s="458"/>
      <c r="N5" s="459"/>
      <c r="O5" s="459"/>
      <c r="P5" s="460"/>
      <c r="Q5" s="458"/>
      <c r="R5" s="459"/>
      <c r="S5" s="459"/>
      <c r="T5" s="460"/>
      <c r="U5" s="458"/>
      <c r="V5" s="459"/>
      <c r="W5" s="459"/>
      <c r="X5" s="460"/>
      <c r="Y5" s="466"/>
      <c r="Z5" s="466"/>
      <c r="AA5" s="466"/>
      <c r="AB5" s="467"/>
    </row>
    <row r="6" spans="1:28" ht="11.25" hidden="1" customHeight="1">
      <c r="A6" s="443"/>
      <c r="B6" s="448"/>
      <c r="C6" s="449"/>
      <c r="D6" s="450"/>
      <c r="E6" s="448"/>
      <c r="F6" s="449"/>
      <c r="G6" s="449"/>
      <c r="H6" s="450"/>
      <c r="I6" s="448"/>
      <c r="J6" s="449"/>
      <c r="K6" s="449"/>
      <c r="L6" s="450"/>
      <c r="M6" s="458"/>
      <c r="N6" s="459"/>
      <c r="O6" s="459"/>
      <c r="P6" s="460"/>
      <c r="Q6" s="458"/>
      <c r="R6" s="459"/>
      <c r="S6" s="459"/>
      <c r="T6" s="460"/>
      <c r="U6" s="458"/>
      <c r="V6" s="459"/>
      <c r="W6" s="459"/>
      <c r="X6" s="460"/>
      <c r="Y6" s="466"/>
      <c r="Z6" s="466"/>
      <c r="AA6" s="466"/>
      <c r="AB6" s="467"/>
    </row>
    <row r="7" spans="1:28" ht="12" customHeight="1">
      <c r="A7" s="443"/>
      <c r="B7" s="448"/>
      <c r="C7" s="449"/>
      <c r="D7" s="450"/>
      <c r="E7" s="448"/>
      <c r="F7" s="449"/>
      <c r="G7" s="449"/>
      <c r="H7" s="450"/>
      <c r="I7" s="448"/>
      <c r="J7" s="449"/>
      <c r="K7" s="449"/>
      <c r="L7" s="450"/>
      <c r="M7" s="458"/>
      <c r="N7" s="459"/>
      <c r="O7" s="459"/>
      <c r="P7" s="460"/>
      <c r="Q7" s="458"/>
      <c r="R7" s="459"/>
      <c r="S7" s="459"/>
      <c r="T7" s="460"/>
      <c r="U7" s="458"/>
      <c r="V7" s="459"/>
      <c r="W7" s="459"/>
      <c r="X7" s="460"/>
      <c r="Y7" s="466"/>
      <c r="Z7" s="466"/>
      <c r="AA7" s="466"/>
      <c r="AB7" s="467"/>
    </row>
    <row r="8" spans="1:28" ht="6" customHeight="1">
      <c r="A8" s="443"/>
      <c r="B8" s="451"/>
      <c r="C8" s="452"/>
      <c r="D8" s="453"/>
      <c r="E8" s="451"/>
      <c r="F8" s="452"/>
      <c r="G8" s="452"/>
      <c r="H8" s="453"/>
      <c r="I8" s="451"/>
      <c r="J8" s="452"/>
      <c r="K8" s="452"/>
      <c r="L8" s="453"/>
      <c r="M8" s="461"/>
      <c r="N8" s="462"/>
      <c r="O8" s="462"/>
      <c r="P8" s="463"/>
      <c r="Q8" s="461"/>
      <c r="R8" s="462"/>
      <c r="S8" s="462"/>
      <c r="T8" s="463"/>
      <c r="U8" s="461"/>
      <c r="V8" s="462"/>
      <c r="W8" s="462"/>
      <c r="X8" s="463"/>
      <c r="Y8" s="466"/>
      <c r="Z8" s="466"/>
      <c r="AA8" s="466"/>
      <c r="AB8" s="467"/>
    </row>
    <row r="9" spans="1:28" ht="19.5" customHeight="1">
      <c r="A9" s="444"/>
      <c r="B9" s="26" t="s">
        <v>1</v>
      </c>
      <c r="C9" s="26" t="s">
        <v>2</v>
      </c>
      <c r="D9" s="26" t="s">
        <v>3</v>
      </c>
      <c r="E9" s="26" t="s">
        <v>2</v>
      </c>
      <c r="F9" s="26" t="s">
        <v>29</v>
      </c>
      <c r="G9" s="26" t="s">
        <v>3</v>
      </c>
      <c r="H9" s="26" t="s">
        <v>29</v>
      </c>
      <c r="I9" s="26" t="s">
        <v>2</v>
      </c>
      <c r="J9" s="26" t="s">
        <v>29</v>
      </c>
      <c r="K9" s="26" t="s">
        <v>3</v>
      </c>
      <c r="L9" s="26" t="s">
        <v>29</v>
      </c>
      <c r="M9" s="26" t="s">
        <v>2</v>
      </c>
      <c r="N9" s="26" t="s">
        <v>29</v>
      </c>
      <c r="O9" s="26" t="s">
        <v>3</v>
      </c>
      <c r="P9" s="26" t="s">
        <v>29</v>
      </c>
      <c r="Q9" s="26" t="s">
        <v>2</v>
      </c>
      <c r="R9" s="26" t="s">
        <v>29</v>
      </c>
      <c r="S9" s="26" t="s">
        <v>3</v>
      </c>
      <c r="T9" s="26" t="s">
        <v>29</v>
      </c>
      <c r="U9" s="26" t="s">
        <v>2</v>
      </c>
      <c r="V9" s="26" t="s">
        <v>29</v>
      </c>
      <c r="W9" s="26" t="s">
        <v>3</v>
      </c>
      <c r="X9" s="26" t="s">
        <v>29</v>
      </c>
      <c r="Y9" s="27" t="s">
        <v>2</v>
      </c>
      <c r="Z9" s="27" t="s">
        <v>29</v>
      </c>
      <c r="AA9" s="27" t="s">
        <v>3</v>
      </c>
      <c r="AB9" s="28" t="s">
        <v>29</v>
      </c>
    </row>
    <row r="10" spans="1:28" ht="15.75" hidden="1" customHeight="1">
      <c r="A10" s="29" t="s">
        <v>45</v>
      </c>
      <c r="B10" s="30">
        <f>SUM(C10,D10)</f>
        <v>6890</v>
      </c>
      <c r="C10" s="30">
        <f>SUM(E10,I10,M10,Q10,U10,Y10)</f>
        <v>2652</v>
      </c>
      <c r="D10" s="30">
        <f>SUM(G10,K10,O10,S10,W10,AA10)</f>
        <v>4238</v>
      </c>
      <c r="E10" s="30">
        <f>SUM(E12,E22,E62,E72)</f>
        <v>1</v>
      </c>
      <c r="F10" s="30"/>
      <c r="G10" s="31">
        <f>SUM(G12,G22,G62,G72)</f>
        <v>0</v>
      </c>
      <c r="H10" s="31"/>
      <c r="I10" s="30">
        <f>SUM(I12,I22,I62,I72)</f>
        <v>1</v>
      </c>
      <c r="J10" s="30"/>
      <c r="K10" s="32">
        <f xml:space="preserve"> SUM(K12,K22,K62,K72)</f>
        <v>0</v>
      </c>
      <c r="L10" s="32"/>
      <c r="M10" s="30">
        <f t="shared" ref="M10:AA10" si="0">SUM(M12,M22,M62,M72)</f>
        <v>205</v>
      </c>
      <c r="N10" s="30"/>
      <c r="O10" s="30">
        <f t="shared" si="0"/>
        <v>119</v>
      </c>
      <c r="P10" s="30"/>
      <c r="Q10" s="30">
        <f t="shared" si="0"/>
        <v>2193</v>
      </c>
      <c r="R10" s="30"/>
      <c r="S10" s="30">
        <f t="shared" si="0"/>
        <v>3137</v>
      </c>
      <c r="T10" s="30"/>
      <c r="U10" s="30">
        <f t="shared" si="0"/>
        <v>251</v>
      </c>
      <c r="V10" s="30"/>
      <c r="W10" s="30">
        <f t="shared" si="0"/>
        <v>974</v>
      </c>
      <c r="X10" s="30"/>
      <c r="Y10" s="33">
        <f t="shared" si="0"/>
        <v>1</v>
      </c>
      <c r="Z10" s="33"/>
      <c r="AA10" s="33">
        <f t="shared" si="0"/>
        <v>8</v>
      </c>
      <c r="AB10" s="34"/>
    </row>
    <row r="11" spans="1:28" ht="15.75" customHeight="1">
      <c r="A11" s="29" t="s">
        <v>46</v>
      </c>
      <c r="B11" s="30">
        <f>SUM(B12,B22,B32,B42,B52,B62,B72)</f>
        <v>8696</v>
      </c>
      <c r="C11" s="30">
        <f t="shared" ref="C11:AA11" si="1">SUM(C12,C22,C32,C42,C52,C62,C72)</f>
        <v>3201</v>
      </c>
      <c r="D11" s="30">
        <f t="shared" si="1"/>
        <v>5495</v>
      </c>
      <c r="E11" s="30">
        <f t="shared" si="1"/>
        <v>1</v>
      </c>
      <c r="F11" s="30">
        <v>100</v>
      </c>
      <c r="G11" s="30">
        <f t="shared" si="1"/>
        <v>0</v>
      </c>
      <c r="H11" s="30"/>
      <c r="I11" s="30">
        <f t="shared" si="1"/>
        <v>1</v>
      </c>
      <c r="J11" s="30">
        <v>100</v>
      </c>
      <c r="K11" s="30">
        <f t="shared" si="1"/>
        <v>0</v>
      </c>
      <c r="L11" s="30"/>
      <c r="M11" s="30">
        <f t="shared" si="1"/>
        <v>215</v>
      </c>
      <c r="N11" s="35">
        <f>M11/(M11+O11)*100</f>
        <v>63.609467455621306</v>
      </c>
      <c r="O11" s="30">
        <f t="shared" si="1"/>
        <v>123</v>
      </c>
      <c r="P11" s="35">
        <f t="shared" ref="P11:P24" si="2">O11/(O11+M11)*100</f>
        <v>36.390532544378701</v>
      </c>
      <c r="Q11" s="30">
        <f>SUM(Q12,Q22,Q32,Q42,Q52,Q62,Q72)</f>
        <v>2638</v>
      </c>
      <c r="R11" s="35">
        <f>Q11/(Q11+S11)*100</f>
        <v>39.669172932330824</v>
      </c>
      <c r="S11" s="30">
        <f t="shared" si="1"/>
        <v>4012</v>
      </c>
      <c r="T11" s="35">
        <f>S11/(S11+Q11)*100</f>
        <v>60.330827067669169</v>
      </c>
      <c r="U11" s="30">
        <f t="shared" si="1"/>
        <v>345</v>
      </c>
      <c r="V11" s="35">
        <f>U11/(U11+W11)*100</f>
        <v>20.353982300884958</v>
      </c>
      <c r="W11" s="30">
        <f t="shared" si="1"/>
        <v>1350</v>
      </c>
      <c r="X11" s="35">
        <f>W11/(W11+U11)*100</f>
        <v>79.646017699115049</v>
      </c>
      <c r="Y11" s="33">
        <f t="shared" si="1"/>
        <v>1</v>
      </c>
      <c r="Z11" s="36">
        <f>Y11/(Y11+AA11)*100</f>
        <v>9.0909090909090917</v>
      </c>
      <c r="AA11" s="33">
        <f t="shared" si="1"/>
        <v>10</v>
      </c>
      <c r="AB11" s="37">
        <f>AA11/(AA11+Y11)*100</f>
        <v>90.909090909090907</v>
      </c>
    </row>
    <row r="12" spans="1:28" s="39" customFormat="1" ht="18.75" customHeight="1">
      <c r="A12" s="38" t="s">
        <v>47</v>
      </c>
      <c r="B12" s="30">
        <f>SUM(C12,D12)</f>
        <v>3726</v>
      </c>
      <c r="C12" s="30">
        <f>SUM(E12,I12,M12,Q12,U12,Y12)</f>
        <v>1443</v>
      </c>
      <c r="D12" s="30">
        <f>SUM(G12,K12,O12,S12,W12,AA12)</f>
        <v>2283</v>
      </c>
      <c r="E12" s="30">
        <f>SUM(E13+E17+E21)</f>
        <v>1</v>
      </c>
      <c r="F12" s="30">
        <v>100</v>
      </c>
      <c r="G12" s="30">
        <f>SUM(G13+G17+G21)</f>
        <v>0</v>
      </c>
      <c r="H12" s="30"/>
      <c r="I12" s="30">
        <f t="shared" ref="I12:AA12" si="3">SUM(I13+I17+I21)</f>
        <v>1</v>
      </c>
      <c r="J12" s="30">
        <v>100</v>
      </c>
      <c r="K12" s="30">
        <f t="shared" si="3"/>
        <v>0</v>
      </c>
      <c r="L12" s="30"/>
      <c r="M12" s="30">
        <f t="shared" si="3"/>
        <v>173</v>
      </c>
      <c r="N12" s="35">
        <f>M12/(M12+O12)*100</f>
        <v>60.701754385964911</v>
      </c>
      <c r="O12" s="30">
        <f t="shared" si="3"/>
        <v>112</v>
      </c>
      <c r="P12" s="35">
        <f t="shared" si="2"/>
        <v>39.298245614035089</v>
      </c>
      <c r="Q12" s="30">
        <f t="shared" si="3"/>
        <v>1151</v>
      </c>
      <c r="R12" s="35">
        <f t="shared" ref="R12:R75" si="4">Q12/(Q12+S12)*100</f>
        <v>40.485402743580721</v>
      </c>
      <c r="S12" s="30">
        <f t="shared" si="3"/>
        <v>1692</v>
      </c>
      <c r="T12" s="35">
        <f t="shared" ref="T12:T75" si="5">S12/(S12+Q12)*100</f>
        <v>59.514597256419279</v>
      </c>
      <c r="U12" s="30">
        <f t="shared" si="3"/>
        <v>116</v>
      </c>
      <c r="V12" s="35">
        <f t="shared" ref="V12:V75" si="6">U12/(U12+W12)*100</f>
        <v>19.727891156462583</v>
      </c>
      <c r="W12" s="30">
        <f t="shared" si="3"/>
        <v>472</v>
      </c>
      <c r="X12" s="35">
        <f t="shared" ref="X12:X75" si="7">W12/(W12+U12)*100</f>
        <v>80.27210884353741</v>
      </c>
      <c r="Y12" s="33">
        <f t="shared" si="3"/>
        <v>1</v>
      </c>
      <c r="Z12" s="36">
        <f>Y12/(Y12+AA12)*100</f>
        <v>12.5</v>
      </c>
      <c r="AA12" s="33">
        <f t="shared" si="3"/>
        <v>7</v>
      </c>
      <c r="AB12" s="37">
        <f>AA12/(AA12+Y12)*100</f>
        <v>87.5</v>
      </c>
    </row>
    <row r="13" spans="1:28" ht="18.75" customHeight="1">
      <c r="A13" s="29" t="s">
        <v>48</v>
      </c>
      <c r="B13" s="30">
        <f t="shared" ref="B13:B21" si="8">SUM(C13,D13)</f>
        <v>1904</v>
      </c>
      <c r="C13" s="30">
        <f t="shared" ref="C13:C21" si="9">SUM(E13,I13,M13,Q13,U13,Y13)</f>
        <v>680</v>
      </c>
      <c r="D13" s="30">
        <f t="shared" ref="D13:D21" si="10">SUM(G13,K13,O13,S13,W13,AA13)</f>
        <v>1224</v>
      </c>
      <c r="E13" s="30">
        <f>SUM(E14+E15+E16)</f>
        <v>1</v>
      </c>
      <c r="F13" s="30">
        <v>100</v>
      </c>
      <c r="G13" s="30">
        <f>SUM(G14+G15+G16)</f>
        <v>0</v>
      </c>
      <c r="H13" s="30"/>
      <c r="I13" s="30">
        <f t="shared" ref="I13:AA13" si="11">SUM(I14+I15+I16)</f>
        <v>1</v>
      </c>
      <c r="J13" s="30">
        <v>100</v>
      </c>
      <c r="K13" s="30">
        <f t="shared" si="11"/>
        <v>0</v>
      </c>
      <c r="L13" s="30"/>
      <c r="M13" s="30">
        <f t="shared" si="11"/>
        <v>81</v>
      </c>
      <c r="N13" s="35">
        <f>M13/(M13+O13)*100</f>
        <v>58.695652173913047</v>
      </c>
      <c r="O13" s="30">
        <f t="shared" si="11"/>
        <v>57</v>
      </c>
      <c r="P13" s="35">
        <f t="shared" si="2"/>
        <v>41.304347826086953</v>
      </c>
      <c r="Q13" s="30">
        <f t="shared" si="11"/>
        <v>543</v>
      </c>
      <c r="R13" s="35">
        <f t="shared" si="4"/>
        <v>37.656033287101245</v>
      </c>
      <c r="S13" s="30">
        <f t="shared" si="11"/>
        <v>899</v>
      </c>
      <c r="T13" s="35">
        <f t="shared" si="5"/>
        <v>62.343966712898748</v>
      </c>
      <c r="U13" s="30">
        <f t="shared" si="11"/>
        <v>53</v>
      </c>
      <c r="V13" s="35">
        <f t="shared" si="6"/>
        <v>16.614420062695924</v>
      </c>
      <c r="W13" s="30">
        <f t="shared" si="11"/>
        <v>266</v>
      </c>
      <c r="X13" s="35">
        <f t="shared" si="7"/>
        <v>83.385579937304072</v>
      </c>
      <c r="Y13" s="33">
        <f t="shared" si="11"/>
        <v>1</v>
      </c>
      <c r="Z13" s="36">
        <f>Y13/(Y13+AA13)*100</f>
        <v>33.333333333333329</v>
      </c>
      <c r="AA13" s="33">
        <f t="shared" si="11"/>
        <v>2</v>
      </c>
      <c r="AB13" s="37">
        <f>AA13/(AA13+Y13)*100</f>
        <v>66.666666666666657</v>
      </c>
    </row>
    <row r="14" spans="1:28" ht="18" customHeight="1">
      <c r="A14" s="40" t="s">
        <v>4</v>
      </c>
      <c r="B14" s="30">
        <f t="shared" si="8"/>
        <v>1605</v>
      </c>
      <c r="C14" s="30">
        <f t="shared" si="9"/>
        <v>480</v>
      </c>
      <c r="D14" s="30">
        <f t="shared" si="10"/>
        <v>1125</v>
      </c>
      <c r="E14" s="30">
        <v>1</v>
      </c>
      <c r="F14" s="30">
        <v>100</v>
      </c>
      <c r="G14" s="30">
        <v>0</v>
      </c>
      <c r="H14" s="30"/>
      <c r="I14" s="30">
        <v>1</v>
      </c>
      <c r="J14" s="30">
        <v>100</v>
      </c>
      <c r="K14" s="30">
        <v>0</v>
      </c>
      <c r="L14" s="30"/>
      <c r="M14" s="30">
        <v>75</v>
      </c>
      <c r="N14" s="35">
        <f>M14/(M14+O14)*100</f>
        <v>57.692307692307686</v>
      </c>
      <c r="O14" s="30">
        <v>55</v>
      </c>
      <c r="P14" s="35">
        <f t="shared" si="2"/>
        <v>42.307692307692307</v>
      </c>
      <c r="Q14" s="30">
        <v>354</v>
      </c>
      <c r="R14" s="35">
        <f t="shared" si="4"/>
        <v>30.153321976149915</v>
      </c>
      <c r="S14" s="30">
        <v>820</v>
      </c>
      <c r="T14" s="35">
        <f t="shared" si="5"/>
        <v>69.846678023850089</v>
      </c>
      <c r="U14" s="30">
        <v>48</v>
      </c>
      <c r="V14" s="35">
        <f t="shared" si="6"/>
        <v>16.216216216216218</v>
      </c>
      <c r="W14" s="30">
        <v>248</v>
      </c>
      <c r="X14" s="35">
        <f t="shared" si="7"/>
        <v>83.78378378378379</v>
      </c>
      <c r="Y14" s="33">
        <v>1</v>
      </c>
      <c r="Z14" s="36">
        <f>Y14/(Y14+AA14)*100</f>
        <v>33.333333333333329</v>
      </c>
      <c r="AA14" s="33">
        <v>2</v>
      </c>
      <c r="AB14" s="37">
        <f>AA14/(AA14+Y14)*100</f>
        <v>66.666666666666657</v>
      </c>
    </row>
    <row r="15" spans="1:28" ht="16.5" customHeight="1">
      <c r="A15" s="40" t="s">
        <v>5</v>
      </c>
      <c r="B15" s="30">
        <f t="shared" si="8"/>
        <v>112</v>
      </c>
      <c r="C15" s="30">
        <f t="shared" si="9"/>
        <v>63</v>
      </c>
      <c r="D15" s="30">
        <f t="shared" si="10"/>
        <v>49</v>
      </c>
      <c r="E15" s="30">
        <v>0</v>
      </c>
      <c r="F15" s="30"/>
      <c r="G15" s="30">
        <v>0</v>
      </c>
      <c r="H15" s="30"/>
      <c r="I15" s="30">
        <v>0</v>
      </c>
      <c r="J15" s="30"/>
      <c r="K15" s="30">
        <v>0</v>
      </c>
      <c r="L15" s="30"/>
      <c r="M15" s="30">
        <v>3</v>
      </c>
      <c r="N15" s="35">
        <v>100</v>
      </c>
      <c r="O15" s="30">
        <v>0</v>
      </c>
      <c r="P15" s="35">
        <f t="shared" si="2"/>
        <v>0</v>
      </c>
      <c r="Q15" s="30">
        <v>56</v>
      </c>
      <c r="R15" s="35">
        <f t="shared" si="4"/>
        <v>62.222222222222221</v>
      </c>
      <c r="S15" s="30">
        <v>34</v>
      </c>
      <c r="T15" s="35">
        <f t="shared" si="5"/>
        <v>37.777777777777779</v>
      </c>
      <c r="U15" s="30">
        <v>4</v>
      </c>
      <c r="V15" s="35">
        <f t="shared" si="6"/>
        <v>21.052631578947366</v>
      </c>
      <c r="W15" s="30">
        <v>15</v>
      </c>
      <c r="X15" s="35">
        <f t="shared" si="7"/>
        <v>78.94736842105263</v>
      </c>
      <c r="Y15" s="33">
        <v>0</v>
      </c>
      <c r="Z15" s="33"/>
      <c r="AA15" s="33">
        <v>0</v>
      </c>
      <c r="AB15" s="37"/>
    </row>
    <row r="16" spans="1:28" ht="15.75" customHeight="1">
      <c r="A16" s="40" t="s">
        <v>49</v>
      </c>
      <c r="B16" s="30">
        <f t="shared" si="8"/>
        <v>187</v>
      </c>
      <c r="C16" s="30">
        <f t="shared" si="9"/>
        <v>137</v>
      </c>
      <c r="D16" s="30">
        <f t="shared" si="10"/>
        <v>50</v>
      </c>
      <c r="E16" s="30">
        <v>0</v>
      </c>
      <c r="F16" s="30"/>
      <c r="G16" s="30">
        <v>0</v>
      </c>
      <c r="H16" s="30"/>
      <c r="I16" s="30">
        <v>0</v>
      </c>
      <c r="J16" s="30"/>
      <c r="K16" s="30">
        <v>0</v>
      </c>
      <c r="L16" s="30"/>
      <c r="M16" s="30">
        <v>3</v>
      </c>
      <c r="N16" s="35">
        <f t="shared" ref="N16:N24" si="12">M16/(M16+O16)*100</f>
        <v>60</v>
      </c>
      <c r="O16" s="30">
        <v>2</v>
      </c>
      <c r="P16" s="35">
        <f t="shared" si="2"/>
        <v>40</v>
      </c>
      <c r="Q16" s="30">
        <v>133</v>
      </c>
      <c r="R16" s="35">
        <f t="shared" si="4"/>
        <v>74.719101123595507</v>
      </c>
      <c r="S16" s="30">
        <v>45</v>
      </c>
      <c r="T16" s="35">
        <f t="shared" si="5"/>
        <v>25.280898876404496</v>
      </c>
      <c r="U16" s="30">
        <v>1</v>
      </c>
      <c r="V16" s="35">
        <f t="shared" si="6"/>
        <v>25</v>
      </c>
      <c r="W16" s="30">
        <v>3</v>
      </c>
      <c r="X16" s="35">
        <f t="shared" si="7"/>
        <v>75</v>
      </c>
      <c r="Y16" s="33">
        <v>0</v>
      </c>
      <c r="Z16" s="33"/>
      <c r="AA16" s="33">
        <v>0</v>
      </c>
      <c r="AB16" s="37"/>
    </row>
    <row r="17" spans="1:28" ht="16.5" customHeight="1">
      <c r="A17" s="29" t="s">
        <v>50</v>
      </c>
      <c r="B17" s="30">
        <f t="shared" si="8"/>
        <v>1087</v>
      </c>
      <c r="C17" s="30">
        <f t="shared" si="9"/>
        <v>568</v>
      </c>
      <c r="D17" s="30">
        <f t="shared" si="10"/>
        <v>519</v>
      </c>
      <c r="E17" s="30">
        <f>SUM(E18+E19+E20)</f>
        <v>0</v>
      </c>
      <c r="F17" s="30"/>
      <c r="G17" s="30">
        <f t="shared" ref="G17:AA17" si="13">SUM(G18+G19+G20)</f>
        <v>0</v>
      </c>
      <c r="H17" s="30"/>
      <c r="I17" s="30">
        <f t="shared" si="13"/>
        <v>0</v>
      </c>
      <c r="J17" s="30"/>
      <c r="K17" s="30">
        <f t="shared" si="13"/>
        <v>0</v>
      </c>
      <c r="L17" s="30"/>
      <c r="M17" s="30">
        <f t="shared" si="13"/>
        <v>70</v>
      </c>
      <c r="N17" s="35">
        <f t="shared" si="12"/>
        <v>70.707070707070713</v>
      </c>
      <c r="O17" s="30">
        <f t="shared" si="13"/>
        <v>29</v>
      </c>
      <c r="P17" s="35">
        <f t="shared" si="2"/>
        <v>29.292929292929294</v>
      </c>
      <c r="Q17" s="30">
        <f t="shared" si="13"/>
        <v>455</v>
      </c>
      <c r="R17" s="35">
        <f t="shared" si="4"/>
        <v>53.846153846153847</v>
      </c>
      <c r="S17" s="30">
        <f t="shared" si="13"/>
        <v>390</v>
      </c>
      <c r="T17" s="35">
        <f t="shared" si="5"/>
        <v>46.153846153846153</v>
      </c>
      <c r="U17" s="30">
        <f t="shared" si="13"/>
        <v>43</v>
      </c>
      <c r="V17" s="35">
        <f t="shared" si="6"/>
        <v>31.159420289855071</v>
      </c>
      <c r="W17" s="30">
        <f t="shared" si="13"/>
        <v>95</v>
      </c>
      <c r="X17" s="35">
        <f t="shared" si="7"/>
        <v>68.840579710144922</v>
      </c>
      <c r="Y17" s="33">
        <f t="shared" si="13"/>
        <v>0</v>
      </c>
      <c r="Z17" s="33"/>
      <c r="AA17" s="33">
        <f t="shared" si="13"/>
        <v>5</v>
      </c>
      <c r="AB17" s="37">
        <f>AA17/(AA17+Y17)*100</f>
        <v>100</v>
      </c>
    </row>
    <row r="18" spans="1:28" ht="16.5" customHeight="1">
      <c r="A18" s="41" t="s">
        <v>51</v>
      </c>
      <c r="B18" s="30">
        <f t="shared" si="8"/>
        <v>575</v>
      </c>
      <c r="C18" s="30">
        <f t="shared" si="9"/>
        <v>321</v>
      </c>
      <c r="D18" s="30">
        <f t="shared" si="10"/>
        <v>254</v>
      </c>
      <c r="E18" s="30">
        <v>0</v>
      </c>
      <c r="F18" s="30"/>
      <c r="G18" s="30">
        <v>0</v>
      </c>
      <c r="H18" s="30"/>
      <c r="I18" s="30">
        <v>0</v>
      </c>
      <c r="J18" s="30"/>
      <c r="K18" s="30">
        <v>0</v>
      </c>
      <c r="L18" s="30"/>
      <c r="M18" s="30">
        <v>13</v>
      </c>
      <c r="N18" s="35">
        <f t="shared" si="12"/>
        <v>81.25</v>
      </c>
      <c r="O18" s="30">
        <v>3</v>
      </c>
      <c r="P18" s="35">
        <f t="shared" si="2"/>
        <v>18.75</v>
      </c>
      <c r="Q18" s="30">
        <v>289</v>
      </c>
      <c r="R18" s="35">
        <f t="shared" si="4"/>
        <v>59.34291581108829</v>
      </c>
      <c r="S18" s="30">
        <v>198</v>
      </c>
      <c r="T18" s="35">
        <f t="shared" si="5"/>
        <v>40.657084188911703</v>
      </c>
      <c r="U18" s="30">
        <v>19</v>
      </c>
      <c r="V18" s="35">
        <f t="shared" si="6"/>
        <v>27.536231884057973</v>
      </c>
      <c r="W18" s="30">
        <v>50</v>
      </c>
      <c r="X18" s="35">
        <f t="shared" si="7"/>
        <v>72.463768115942031</v>
      </c>
      <c r="Y18" s="33">
        <v>0</v>
      </c>
      <c r="Z18" s="33"/>
      <c r="AA18" s="33">
        <v>3</v>
      </c>
      <c r="AB18" s="37">
        <f>AA18/(AA18+Y18)*100</f>
        <v>100</v>
      </c>
    </row>
    <row r="19" spans="1:28" ht="15.75" customHeight="1">
      <c r="A19" s="41" t="s">
        <v>52</v>
      </c>
      <c r="B19" s="30">
        <f t="shared" si="8"/>
        <v>403</v>
      </c>
      <c r="C19" s="30">
        <f t="shared" si="9"/>
        <v>195</v>
      </c>
      <c r="D19" s="30">
        <f t="shared" si="10"/>
        <v>208</v>
      </c>
      <c r="E19" s="30">
        <v>0</v>
      </c>
      <c r="F19" s="30"/>
      <c r="G19" s="30">
        <v>0</v>
      </c>
      <c r="H19" s="30"/>
      <c r="I19" s="30">
        <v>0</v>
      </c>
      <c r="J19" s="30"/>
      <c r="K19" s="30">
        <v>0</v>
      </c>
      <c r="L19" s="30"/>
      <c r="M19" s="30">
        <v>52</v>
      </c>
      <c r="N19" s="35">
        <f t="shared" si="12"/>
        <v>67.532467532467535</v>
      </c>
      <c r="O19" s="30">
        <v>25</v>
      </c>
      <c r="P19" s="35">
        <f t="shared" si="2"/>
        <v>32.467532467532465</v>
      </c>
      <c r="Q19" s="30">
        <v>125</v>
      </c>
      <c r="R19" s="35">
        <f t="shared" si="4"/>
        <v>46.125461254612546</v>
      </c>
      <c r="S19" s="30">
        <v>146</v>
      </c>
      <c r="T19" s="35">
        <f t="shared" si="5"/>
        <v>53.874538745387454</v>
      </c>
      <c r="U19" s="30">
        <v>18</v>
      </c>
      <c r="V19" s="35">
        <f t="shared" si="6"/>
        <v>32.727272727272727</v>
      </c>
      <c r="W19" s="30">
        <v>37</v>
      </c>
      <c r="X19" s="35">
        <f t="shared" si="7"/>
        <v>67.272727272727266</v>
      </c>
      <c r="Y19" s="33">
        <v>0</v>
      </c>
      <c r="Z19" s="33"/>
      <c r="AA19" s="33">
        <v>0</v>
      </c>
      <c r="AB19" s="37"/>
    </row>
    <row r="20" spans="1:28" ht="17.25" customHeight="1">
      <c r="A20" s="41" t="s">
        <v>53</v>
      </c>
      <c r="B20" s="30">
        <f t="shared" si="8"/>
        <v>109</v>
      </c>
      <c r="C20" s="30">
        <f t="shared" si="9"/>
        <v>52</v>
      </c>
      <c r="D20" s="30">
        <f t="shared" si="10"/>
        <v>57</v>
      </c>
      <c r="E20" s="30">
        <v>0</v>
      </c>
      <c r="F20" s="30"/>
      <c r="G20" s="30">
        <v>0</v>
      </c>
      <c r="H20" s="30"/>
      <c r="I20" s="30">
        <v>0</v>
      </c>
      <c r="J20" s="30"/>
      <c r="K20" s="30">
        <v>0</v>
      </c>
      <c r="L20" s="30"/>
      <c r="M20" s="30">
        <v>5</v>
      </c>
      <c r="N20" s="35">
        <f t="shared" si="12"/>
        <v>83.333333333333343</v>
      </c>
      <c r="O20" s="30">
        <v>1</v>
      </c>
      <c r="P20" s="35">
        <f t="shared" si="2"/>
        <v>16.666666666666664</v>
      </c>
      <c r="Q20" s="30">
        <v>41</v>
      </c>
      <c r="R20" s="35">
        <f t="shared" si="4"/>
        <v>47.126436781609193</v>
      </c>
      <c r="S20" s="30">
        <v>46</v>
      </c>
      <c r="T20" s="35">
        <f t="shared" si="5"/>
        <v>52.873563218390807</v>
      </c>
      <c r="U20" s="30">
        <v>6</v>
      </c>
      <c r="V20" s="35">
        <f t="shared" si="6"/>
        <v>42.857142857142854</v>
      </c>
      <c r="W20" s="30">
        <v>8</v>
      </c>
      <c r="X20" s="35">
        <f t="shared" si="7"/>
        <v>57.142857142857139</v>
      </c>
      <c r="Y20" s="33">
        <v>0</v>
      </c>
      <c r="Z20" s="33"/>
      <c r="AA20" s="33">
        <v>2</v>
      </c>
      <c r="AB20" s="37">
        <f>AA20/(AA20+Y20)*100</f>
        <v>100</v>
      </c>
    </row>
    <row r="21" spans="1:28" ht="15.75" customHeight="1">
      <c r="A21" s="29" t="s">
        <v>54</v>
      </c>
      <c r="B21" s="30">
        <f t="shared" si="8"/>
        <v>735</v>
      </c>
      <c r="C21" s="30">
        <f t="shared" si="9"/>
        <v>195</v>
      </c>
      <c r="D21" s="30">
        <f t="shared" si="10"/>
        <v>540</v>
      </c>
      <c r="E21" s="30">
        <v>0</v>
      </c>
      <c r="F21" s="30"/>
      <c r="G21" s="30">
        <v>0</v>
      </c>
      <c r="H21" s="30"/>
      <c r="I21" s="30">
        <v>0</v>
      </c>
      <c r="J21" s="30"/>
      <c r="K21" s="30">
        <v>0</v>
      </c>
      <c r="L21" s="30"/>
      <c r="M21" s="30">
        <v>22</v>
      </c>
      <c r="N21" s="35">
        <f t="shared" si="12"/>
        <v>45.833333333333329</v>
      </c>
      <c r="O21" s="30">
        <v>26</v>
      </c>
      <c r="P21" s="35">
        <f t="shared" si="2"/>
        <v>54.166666666666664</v>
      </c>
      <c r="Q21" s="30">
        <v>153</v>
      </c>
      <c r="R21" s="35">
        <f t="shared" si="4"/>
        <v>27.517985611510792</v>
      </c>
      <c r="S21" s="30">
        <v>403</v>
      </c>
      <c r="T21" s="35">
        <f t="shared" si="5"/>
        <v>72.482014388489219</v>
      </c>
      <c r="U21" s="30">
        <v>20</v>
      </c>
      <c r="V21" s="35">
        <f t="shared" si="6"/>
        <v>15.267175572519085</v>
      </c>
      <c r="W21" s="30">
        <v>111</v>
      </c>
      <c r="X21" s="35">
        <f t="shared" si="7"/>
        <v>84.732824427480907</v>
      </c>
      <c r="Y21" s="33">
        <v>0</v>
      </c>
      <c r="Z21" s="33"/>
      <c r="AA21" s="33">
        <v>0</v>
      </c>
      <c r="AB21" s="37"/>
    </row>
    <row r="22" spans="1:28" ht="18" customHeight="1">
      <c r="A22" s="42" t="s">
        <v>55</v>
      </c>
      <c r="B22" s="30">
        <f>SUM(C22,D22)</f>
        <v>600</v>
      </c>
      <c r="C22" s="30">
        <f>SUM(E22,I22,M22,Q22,U22,Y22)</f>
        <v>189</v>
      </c>
      <c r="D22" s="30">
        <f>SUM(G22,K22,O22,S22,W22,AA22)</f>
        <v>411</v>
      </c>
      <c r="E22" s="30">
        <f>SUM(E23+E27+E31)</f>
        <v>0</v>
      </c>
      <c r="F22" s="30"/>
      <c r="G22" s="30">
        <f t="shared" ref="G22:AA22" si="14">SUM(G23+G27+G31)</f>
        <v>0</v>
      </c>
      <c r="H22" s="30"/>
      <c r="I22" s="30">
        <f t="shared" si="14"/>
        <v>0</v>
      </c>
      <c r="J22" s="30"/>
      <c r="K22" s="30">
        <f t="shared" si="14"/>
        <v>0</v>
      </c>
      <c r="L22" s="30"/>
      <c r="M22" s="30">
        <f t="shared" si="14"/>
        <v>3</v>
      </c>
      <c r="N22" s="35">
        <f t="shared" si="12"/>
        <v>75</v>
      </c>
      <c r="O22" s="30">
        <f t="shared" si="14"/>
        <v>1</v>
      </c>
      <c r="P22" s="35">
        <f t="shared" si="2"/>
        <v>25</v>
      </c>
      <c r="Q22" s="30">
        <f>SUM(Q23+Q27+Q31)</f>
        <v>154</v>
      </c>
      <c r="R22" s="35">
        <f t="shared" si="4"/>
        <v>33.624454148471614</v>
      </c>
      <c r="S22" s="30">
        <f t="shared" si="14"/>
        <v>304</v>
      </c>
      <c r="T22" s="35">
        <f t="shared" si="5"/>
        <v>66.375545851528386</v>
      </c>
      <c r="U22" s="30">
        <f t="shared" si="14"/>
        <v>32</v>
      </c>
      <c r="V22" s="35">
        <f t="shared" si="6"/>
        <v>23.188405797101449</v>
      </c>
      <c r="W22" s="30">
        <f t="shared" si="14"/>
        <v>106</v>
      </c>
      <c r="X22" s="35">
        <f t="shared" si="7"/>
        <v>76.811594202898547</v>
      </c>
      <c r="Y22" s="33">
        <f t="shared" si="14"/>
        <v>0</v>
      </c>
      <c r="Z22" s="33"/>
      <c r="AA22" s="33">
        <f t="shared" si="14"/>
        <v>0</v>
      </c>
      <c r="AB22" s="37"/>
    </row>
    <row r="23" spans="1:28" ht="16.5" customHeight="1">
      <c r="A23" s="29" t="s">
        <v>48</v>
      </c>
      <c r="B23" s="30">
        <f t="shared" ref="B23:B31" si="15">SUM(C23,D23)</f>
        <v>352</v>
      </c>
      <c r="C23" s="30">
        <f t="shared" ref="C23:C81" si="16">SUM(E23,I23,M23,Q23,U23,Y23)</f>
        <v>119</v>
      </c>
      <c r="D23" s="30">
        <f t="shared" ref="D23:D40" si="17">SUM(G23,K23,O23,S23,W23,AA23)</f>
        <v>233</v>
      </c>
      <c r="E23" s="30">
        <f>SUM(E24+E25+E26)</f>
        <v>0</v>
      </c>
      <c r="F23" s="30"/>
      <c r="G23" s="30">
        <f t="shared" ref="G23:AA23" si="18">SUM(G24+G25+G26)</f>
        <v>0</v>
      </c>
      <c r="H23" s="30"/>
      <c r="I23" s="30">
        <f t="shared" si="18"/>
        <v>0</v>
      </c>
      <c r="J23" s="30"/>
      <c r="K23" s="30">
        <f t="shared" si="18"/>
        <v>0</v>
      </c>
      <c r="L23" s="30"/>
      <c r="M23" s="30">
        <f t="shared" si="18"/>
        <v>3</v>
      </c>
      <c r="N23" s="35">
        <f t="shared" si="12"/>
        <v>75</v>
      </c>
      <c r="O23" s="30">
        <f t="shared" si="18"/>
        <v>1</v>
      </c>
      <c r="P23" s="35">
        <f t="shared" si="2"/>
        <v>25</v>
      </c>
      <c r="Q23" s="30">
        <f t="shared" si="18"/>
        <v>100</v>
      </c>
      <c r="R23" s="35">
        <f t="shared" si="4"/>
        <v>39.0625</v>
      </c>
      <c r="S23" s="30">
        <f t="shared" si="18"/>
        <v>156</v>
      </c>
      <c r="T23" s="35">
        <f t="shared" si="5"/>
        <v>60.9375</v>
      </c>
      <c r="U23" s="30">
        <f t="shared" si="18"/>
        <v>16</v>
      </c>
      <c r="V23" s="35">
        <f t="shared" si="6"/>
        <v>17.391304347826086</v>
      </c>
      <c r="W23" s="30">
        <f t="shared" si="18"/>
        <v>76</v>
      </c>
      <c r="X23" s="35">
        <f t="shared" si="7"/>
        <v>82.608695652173907</v>
      </c>
      <c r="Y23" s="33">
        <f t="shared" si="18"/>
        <v>0</v>
      </c>
      <c r="Z23" s="33"/>
      <c r="AA23" s="33">
        <f t="shared" si="18"/>
        <v>0</v>
      </c>
      <c r="AB23" s="37"/>
    </row>
    <row r="24" spans="1:28" ht="18" customHeight="1">
      <c r="A24" s="40" t="s">
        <v>4</v>
      </c>
      <c r="B24" s="30">
        <f t="shared" si="15"/>
        <v>307</v>
      </c>
      <c r="C24" s="30">
        <f t="shared" si="16"/>
        <v>86</v>
      </c>
      <c r="D24" s="30">
        <f t="shared" si="17"/>
        <v>221</v>
      </c>
      <c r="E24" s="30">
        <v>0</v>
      </c>
      <c r="F24" s="30"/>
      <c r="G24" s="30">
        <v>0</v>
      </c>
      <c r="H24" s="30"/>
      <c r="I24" s="30">
        <v>0</v>
      </c>
      <c r="J24" s="30"/>
      <c r="K24" s="30">
        <v>0</v>
      </c>
      <c r="L24" s="30"/>
      <c r="M24" s="30">
        <v>3</v>
      </c>
      <c r="N24" s="35">
        <f t="shared" si="12"/>
        <v>75</v>
      </c>
      <c r="O24" s="30">
        <v>1</v>
      </c>
      <c r="P24" s="35">
        <f t="shared" si="2"/>
        <v>25</v>
      </c>
      <c r="Q24" s="30">
        <v>68</v>
      </c>
      <c r="R24" s="35">
        <f t="shared" si="4"/>
        <v>31.481481481481481</v>
      </c>
      <c r="S24" s="30">
        <v>148</v>
      </c>
      <c r="T24" s="35">
        <f t="shared" si="5"/>
        <v>68.518518518518519</v>
      </c>
      <c r="U24" s="30">
        <v>15</v>
      </c>
      <c r="V24" s="35">
        <f t="shared" si="6"/>
        <v>17.241379310344829</v>
      </c>
      <c r="W24" s="30">
        <v>72</v>
      </c>
      <c r="X24" s="35">
        <f t="shared" si="7"/>
        <v>82.758620689655174</v>
      </c>
      <c r="Y24" s="33">
        <v>0</v>
      </c>
      <c r="Z24" s="33"/>
      <c r="AA24" s="33">
        <v>0</v>
      </c>
      <c r="AB24" s="37"/>
    </row>
    <row r="25" spans="1:28" ht="18" customHeight="1">
      <c r="A25" s="40" t="s">
        <v>5</v>
      </c>
      <c r="B25" s="30">
        <f t="shared" si="15"/>
        <v>1</v>
      </c>
      <c r="C25" s="30">
        <f t="shared" si="16"/>
        <v>0</v>
      </c>
      <c r="D25" s="30">
        <f t="shared" si="17"/>
        <v>1</v>
      </c>
      <c r="E25" s="30">
        <v>0</v>
      </c>
      <c r="F25" s="30"/>
      <c r="G25" s="30">
        <v>0</v>
      </c>
      <c r="H25" s="30"/>
      <c r="I25" s="30">
        <v>0</v>
      </c>
      <c r="J25" s="30"/>
      <c r="K25" s="30">
        <v>0</v>
      </c>
      <c r="L25" s="30"/>
      <c r="M25" s="30">
        <v>0</v>
      </c>
      <c r="N25" s="35"/>
      <c r="O25" s="30">
        <v>0</v>
      </c>
      <c r="P25" s="35"/>
      <c r="Q25" s="30">
        <v>0</v>
      </c>
      <c r="R25" s="35">
        <f t="shared" si="4"/>
        <v>0</v>
      </c>
      <c r="S25" s="30">
        <v>1</v>
      </c>
      <c r="T25" s="35">
        <f t="shared" si="5"/>
        <v>100</v>
      </c>
      <c r="U25" s="30">
        <v>0</v>
      </c>
      <c r="V25" s="35"/>
      <c r="W25" s="30">
        <v>0</v>
      </c>
      <c r="X25" s="35"/>
      <c r="Y25" s="33">
        <v>0</v>
      </c>
      <c r="Z25" s="33"/>
      <c r="AA25" s="33">
        <v>0</v>
      </c>
      <c r="AB25" s="37"/>
    </row>
    <row r="26" spans="1:28" ht="16.5" customHeight="1">
      <c r="A26" s="40" t="s">
        <v>49</v>
      </c>
      <c r="B26" s="30">
        <f t="shared" si="15"/>
        <v>44</v>
      </c>
      <c r="C26" s="30">
        <f t="shared" si="16"/>
        <v>33</v>
      </c>
      <c r="D26" s="30">
        <f t="shared" si="17"/>
        <v>11</v>
      </c>
      <c r="E26" s="30">
        <v>0</v>
      </c>
      <c r="F26" s="30"/>
      <c r="G26" s="30">
        <v>0</v>
      </c>
      <c r="H26" s="30"/>
      <c r="I26" s="30">
        <v>0</v>
      </c>
      <c r="J26" s="30"/>
      <c r="K26" s="30">
        <v>0</v>
      </c>
      <c r="L26" s="30"/>
      <c r="M26" s="30">
        <v>0</v>
      </c>
      <c r="N26" s="35"/>
      <c r="O26" s="30">
        <v>0</v>
      </c>
      <c r="P26" s="35"/>
      <c r="Q26" s="30">
        <v>32</v>
      </c>
      <c r="R26" s="35">
        <f t="shared" si="4"/>
        <v>82.051282051282044</v>
      </c>
      <c r="S26" s="30">
        <v>7</v>
      </c>
      <c r="T26" s="35">
        <f t="shared" si="5"/>
        <v>17.948717948717949</v>
      </c>
      <c r="U26" s="30">
        <v>1</v>
      </c>
      <c r="V26" s="35">
        <f t="shared" si="6"/>
        <v>20</v>
      </c>
      <c r="W26" s="30">
        <v>4</v>
      </c>
      <c r="X26" s="35">
        <f t="shared" si="7"/>
        <v>80</v>
      </c>
      <c r="Y26" s="33">
        <v>0</v>
      </c>
      <c r="Z26" s="33"/>
      <c r="AA26" s="33">
        <v>0</v>
      </c>
      <c r="AB26" s="37"/>
    </row>
    <row r="27" spans="1:28" ht="15.75" customHeight="1">
      <c r="A27" s="29" t="s">
        <v>50</v>
      </c>
      <c r="B27" s="30">
        <f t="shared" si="15"/>
        <v>0</v>
      </c>
      <c r="C27" s="30">
        <f t="shared" si="16"/>
        <v>0</v>
      </c>
      <c r="D27" s="30">
        <f t="shared" si="17"/>
        <v>0</v>
      </c>
      <c r="E27" s="30">
        <f>SUM(E28+E29+E30)</f>
        <v>0</v>
      </c>
      <c r="F27" s="30"/>
      <c r="G27" s="30">
        <f t="shared" ref="G27:AA27" si="19">SUM(G28+G29+G30)</f>
        <v>0</v>
      </c>
      <c r="H27" s="30"/>
      <c r="I27" s="30">
        <f t="shared" si="19"/>
        <v>0</v>
      </c>
      <c r="J27" s="30"/>
      <c r="K27" s="30">
        <f t="shared" si="19"/>
        <v>0</v>
      </c>
      <c r="L27" s="30"/>
      <c r="M27" s="30">
        <f t="shared" si="19"/>
        <v>0</v>
      </c>
      <c r="N27" s="35"/>
      <c r="O27" s="30">
        <f t="shared" si="19"/>
        <v>0</v>
      </c>
      <c r="P27" s="35"/>
      <c r="Q27" s="30">
        <f t="shared" si="19"/>
        <v>0</v>
      </c>
      <c r="R27" s="35"/>
      <c r="S27" s="30">
        <f t="shared" si="19"/>
        <v>0</v>
      </c>
      <c r="T27" s="35"/>
      <c r="U27" s="30">
        <f t="shared" si="19"/>
        <v>0</v>
      </c>
      <c r="V27" s="35"/>
      <c r="W27" s="30">
        <f t="shared" si="19"/>
        <v>0</v>
      </c>
      <c r="X27" s="35"/>
      <c r="Y27" s="33">
        <f t="shared" si="19"/>
        <v>0</v>
      </c>
      <c r="Z27" s="33"/>
      <c r="AA27" s="33">
        <f t="shared" si="19"/>
        <v>0</v>
      </c>
      <c r="AB27" s="37"/>
    </row>
    <row r="28" spans="1:28" ht="19.5" customHeight="1">
      <c r="A28" s="41" t="s">
        <v>51</v>
      </c>
      <c r="B28" s="30">
        <f t="shared" si="15"/>
        <v>0</v>
      </c>
      <c r="C28" s="30">
        <f t="shared" si="16"/>
        <v>0</v>
      </c>
      <c r="D28" s="30">
        <f t="shared" si="17"/>
        <v>0</v>
      </c>
      <c r="E28" s="30">
        <v>0</v>
      </c>
      <c r="F28" s="30"/>
      <c r="G28" s="30">
        <v>0</v>
      </c>
      <c r="H28" s="30"/>
      <c r="I28" s="30">
        <v>0</v>
      </c>
      <c r="J28" s="30"/>
      <c r="K28" s="30">
        <v>0</v>
      </c>
      <c r="L28" s="30"/>
      <c r="M28" s="30">
        <v>0</v>
      </c>
      <c r="N28" s="35"/>
      <c r="O28" s="30">
        <v>0</v>
      </c>
      <c r="P28" s="35"/>
      <c r="Q28" s="30">
        <v>0</v>
      </c>
      <c r="R28" s="35"/>
      <c r="S28" s="30">
        <v>0</v>
      </c>
      <c r="T28" s="35"/>
      <c r="U28" s="30">
        <v>0</v>
      </c>
      <c r="V28" s="35"/>
      <c r="W28" s="30">
        <v>0</v>
      </c>
      <c r="X28" s="35"/>
      <c r="Y28" s="33">
        <v>0</v>
      </c>
      <c r="Z28" s="33"/>
      <c r="AA28" s="33">
        <v>0</v>
      </c>
      <c r="AB28" s="37"/>
    </row>
    <row r="29" spans="1:28" ht="16.5" customHeight="1">
      <c r="A29" s="41" t="s">
        <v>52</v>
      </c>
      <c r="B29" s="30">
        <f t="shared" si="15"/>
        <v>0</v>
      </c>
      <c r="C29" s="30">
        <f t="shared" si="16"/>
        <v>0</v>
      </c>
      <c r="D29" s="30">
        <f t="shared" si="17"/>
        <v>0</v>
      </c>
      <c r="E29" s="30">
        <v>0</v>
      </c>
      <c r="F29" s="30"/>
      <c r="G29" s="30">
        <v>0</v>
      </c>
      <c r="H29" s="30"/>
      <c r="I29" s="30">
        <v>0</v>
      </c>
      <c r="J29" s="30"/>
      <c r="K29" s="30">
        <v>0</v>
      </c>
      <c r="L29" s="30"/>
      <c r="M29" s="30">
        <v>0</v>
      </c>
      <c r="N29" s="35"/>
      <c r="O29" s="30">
        <v>0</v>
      </c>
      <c r="P29" s="35"/>
      <c r="Q29" s="30">
        <v>0</v>
      </c>
      <c r="R29" s="35"/>
      <c r="S29" s="30">
        <v>0</v>
      </c>
      <c r="T29" s="35"/>
      <c r="U29" s="30">
        <v>0</v>
      </c>
      <c r="V29" s="35"/>
      <c r="W29" s="30">
        <v>0</v>
      </c>
      <c r="X29" s="35"/>
      <c r="Y29" s="33">
        <v>0</v>
      </c>
      <c r="Z29" s="33"/>
      <c r="AA29" s="33">
        <v>0</v>
      </c>
      <c r="AB29" s="37"/>
    </row>
    <row r="30" spans="1:28" ht="16.5" customHeight="1">
      <c r="A30" s="41" t="s">
        <v>53</v>
      </c>
      <c r="B30" s="30">
        <f t="shared" si="15"/>
        <v>0</v>
      </c>
      <c r="C30" s="30">
        <f t="shared" si="16"/>
        <v>0</v>
      </c>
      <c r="D30" s="30">
        <f t="shared" si="17"/>
        <v>0</v>
      </c>
      <c r="E30" s="30">
        <v>0</v>
      </c>
      <c r="F30" s="30"/>
      <c r="G30" s="30">
        <v>0</v>
      </c>
      <c r="H30" s="30"/>
      <c r="I30" s="30">
        <v>0</v>
      </c>
      <c r="J30" s="30"/>
      <c r="K30" s="30">
        <v>0</v>
      </c>
      <c r="L30" s="30"/>
      <c r="M30" s="30">
        <v>0</v>
      </c>
      <c r="N30" s="35"/>
      <c r="O30" s="30">
        <v>0</v>
      </c>
      <c r="P30" s="35"/>
      <c r="Q30" s="30">
        <v>0</v>
      </c>
      <c r="R30" s="35"/>
      <c r="S30" s="30">
        <v>0</v>
      </c>
      <c r="T30" s="35"/>
      <c r="U30" s="30">
        <v>0</v>
      </c>
      <c r="V30" s="35"/>
      <c r="W30" s="30">
        <v>0</v>
      </c>
      <c r="X30" s="35"/>
      <c r="Y30" s="33">
        <v>0</v>
      </c>
      <c r="Z30" s="33"/>
      <c r="AA30" s="33">
        <v>0</v>
      </c>
      <c r="AB30" s="37"/>
    </row>
    <row r="31" spans="1:28" ht="17.25" customHeight="1">
      <c r="A31" s="29" t="s">
        <v>54</v>
      </c>
      <c r="B31" s="30">
        <f t="shared" si="15"/>
        <v>248</v>
      </c>
      <c r="C31" s="30">
        <f t="shared" si="16"/>
        <v>70</v>
      </c>
      <c r="D31" s="30">
        <f t="shared" si="17"/>
        <v>178</v>
      </c>
      <c r="E31" s="30">
        <v>0</v>
      </c>
      <c r="F31" s="30"/>
      <c r="G31" s="30">
        <v>0</v>
      </c>
      <c r="H31" s="30"/>
      <c r="I31" s="30">
        <v>0</v>
      </c>
      <c r="J31" s="30"/>
      <c r="K31" s="30">
        <v>0</v>
      </c>
      <c r="L31" s="30"/>
      <c r="M31" s="30">
        <v>0</v>
      </c>
      <c r="N31" s="35"/>
      <c r="O31" s="30">
        <v>0</v>
      </c>
      <c r="P31" s="35"/>
      <c r="Q31" s="30">
        <v>54</v>
      </c>
      <c r="R31" s="35">
        <f t="shared" si="4"/>
        <v>26.732673267326735</v>
      </c>
      <c r="S31" s="30">
        <v>148</v>
      </c>
      <c r="T31" s="35">
        <f t="shared" si="5"/>
        <v>73.267326732673268</v>
      </c>
      <c r="U31" s="30">
        <v>16</v>
      </c>
      <c r="V31" s="35">
        <f t="shared" si="6"/>
        <v>34.782608695652172</v>
      </c>
      <c r="W31" s="30">
        <v>30</v>
      </c>
      <c r="X31" s="35">
        <f t="shared" si="7"/>
        <v>65.217391304347828</v>
      </c>
      <c r="Y31" s="33">
        <v>0</v>
      </c>
      <c r="Z31" s="33"/>
      <c r="AA31" s="33">
        <v>0</v>
      </c>
      <c r="AB31" s="37"/>
    </row>
    <row r="32" spans="1:28" ht="15.75" customHeight="1">
      <c r="A32" s="42" t="s">
        <v>56</v>
      </c>
      <c r="B32" s="30">
        <f>SUM(C32,D32)</f>
        <v>917</v>
      </c>
      <c r="C32" s="30">
        <f t="shared" si="16"/>
        <v>241</v>
      </c>
      <c r="D32" s="30">
        <f t="shared" si="17"/>
        <v>676</v>
      </c>
      <c r="E32" s="30">
        <f>SUM(E33+E37+E41)</f>
        <v>0</v>
      </c>
      <c r="F32" s="30"/>
      <c r="G32" s="30">
        <f t="shared" ref="G32:AA32" si="20">SUM(G33+G37+G41)</f>
        <v>0</v>
      </c>
      <c r="H32" s="30"/>
      <c r="I32" s="30">
        <f t="shared" si="20"/>
        <v>0</v>
      </c>
      <c r="J32" s="30"/>
      <c r="K32" s="30">
        <f t="shared" si="20"/>
        <v>0</v>
      </c>
      <c r="L32" s="30"/>
      <c r="M32" s="30">
        <f t="shared" si="20"/>
        <v>3</v>
      </c>
      <c r="N32" s="35">
        <f>M32/(M32+O32)*100</f>
        <v>50</v>
      </c>
      <c r="O32" s="30">
        <f t="shared" si="20"/>
        <v>3</v>
      </c>
      <c r="P32" s="35">
        <f>O32/(O32+M32)*100</f>
        <v>50</v>
      </c>
      <c r="Q32" s="30">
        <f t="shared" si="20"/>
        <v>172</v>
      </c>
      <c r="R32" s="35">
        <f t="shared" si="4"/>
        <v>27.78675282714055</v>
      </c>
      <c r="S32" s="30">
        <f t="shared" si="20"/>
        <v>447</v>
      </c>
      <c r="T32" s="35">
        <f t="shared" si="5"/>
        <v>72.213247172859454</v>
      </c>
      <c r="U32" s="30">
        <f t="shared" si="20"/>
        <v>66</v>
      </c>
      <c r="V32" s="35">
        <f t="shared" si="6"/>
        <v>22.758620689655174</v>
      </c>
      <c r="W32" s="30">
        <f t="shared" si="20"/>
        <v>224</v>
      </c>
      <c r="X32" s="35">
        <f t="shared" si="7"/>
        <v>77.241379310344826</v>
      </c>
      <c r="Y32" s="33">
        <f t="shared" si="20"/>
        <v>0</v>
      </c>
      <c r="Z32" s="33"/>
      <c r="AA32" s="33">
        <f t="shared" si="20"/>
        <v>2</v>
      </c>
      <c r="AB32" s="37">
        <f>AA32/(AA32+Y32)*100</f>
        <v>100</v>
      </c>
    </row>
    <row r="33" spans="1:28" ht="16.5" customHeight="1">
      <c r="A33" s="29" t="s">
        <v>48</v>
      </c>
      <c r="B33" s="30">
        <f t="shared" ref="B33:B40" si="21">SUM(C33,D33)</f>
        <v>521</v>
      </c>
      <c r="C33" s="30">
        <f t="shared" si="16"/>
        <v>131</v>
      </c>
      <c r="D33" s="30">
        <f t="shared" si="17"/>
        <v>390</v>
      </c>
      <c r="E33" s="30">
        <f>SUM(E34+E35+E36)</f>
        <v>0</v>
      </c>
      <c r="F33" s="30"/>
      <c r="G33" s="30">
        <f t="shared" ref="G33:AA33" si="22">SUM(G34+G35+G36)</f>
        <v>0</v>
      </c>
      <c r="H33" s="30"/>
      <c r="I33" s="30">
        <f t="shared" si="22"/>
        <v>0</v>
      </c>
      <c r="J33" s="30"/>
      <c r="K33" s="30">
        <f t="shared" si="22"/>
        <v>0</v>
      </c>
      <c r="L33" s="30"/>
      <c r="M33" s="30">
        <f t="shared" si="22"/>
        <v>3</v>
      </c>
      <c r="N33" s="35">
        <f>M33/(M33+O33)*100</f>
        <v>50</v>
      </c>
      <c r="O33" s="30">
        <f t="shared" si="22"/>
        <v>3</v>
      </c>
      <c r="P33" s="35">
        <f>O33/(O33+M33)*100</f>
        <v>50</v>
      </c>
      <c r="Q33" s="30">
        <f t="shared" si="22"/>
        <v>99</v>
      </c>
      <c r="R33" s="35">
        <f t="shared" si="4"/>
        <v>27.653631284916202</v>
      </c>
      <c r="S33" s="30">
        <f t="shared" si="22"/>
        <v>259</v>
      </c>
      <c r="T33" s="35">
        <f t="shared" si="5"/>
        <v>72.346368715083798</v>
      </c>
      <c r="U33" s="30">
        <f t="shared" si="22"/>
        <v>29</v>
      </c>
      <c r="V33" s="35">
        <f t="shared" si="6"/>
        <v>18.471337579617835</v>
      </c>
      <c r="W33" s="30">
        <f t="shared" si="22"/>
        <v>128</v>
      </c>
      <c r="X33" s="35">
        <f t="shared" si="7"/>
        <v>81.528662420382176</v>
      </c>
      <c r="Y33" s="33">
        <f t="shared" si="22"/>
        <v>0</v>
      </c>
      <c r="Z33" s="33"/>
      <c r="AA33" s="33">
        <f t="shared" si="22"/>
        <v>0</v>
      </c>
      <c r="AB33" s="37"/>
    </row>
    <row r="34" spans="1:28" ht="15.75" customHeight="1">
      <c r="A34" s="40" t="s">
        <v>4</v>
      </c>
      <c r="B34" s="30">
        <f t="shared" si="21"/>
        <v>446</v>
      </c>
      <c r="C34" s="30">
        <f t="shared" si="16"/>
        <v>100</v>
      </c>
      <c r="D34" s="30">
        <f t="shared" si="17"/>
        <v>346</v>
      </c>
      <c r="E34" s="30">
        <v>0</v>
      </c>
      <c r="F34" s="30"/>
      <c r="G34" s="30">
        <v>0</v>
      </c>
      <c r="H34" s="30"/>
      <c r="I34" s="30">
        <v>0</v>
      </c>
      <c r="J34" s="30"/>
      <c r="K34" s="30">
        <v>0</v>
      </c>
      <c r="L34" s="30"/>
      <c r="M34" s="30">
        <v>3</v>
      </c>
      <c r="N34" s="35">
        <f>M34/(M34+O34)*100</f>
        <v>50</v>
      </c>
      <c r="O34" s="30">
        <v>3</v>
      </c>
      <c r="P34" s="35">
        <f>O34/(O34+M34)*100</f>
        <v>50</v>
      </c>
      <c r="Q34" s="30">
        <v>71</v>
      </c>
      <c r="R34" s="35">
        <f t="shared" si="4"/>
        <v>23.986486486486484</v>
      </c>
      <c r="S34" s="30">
        <v>225</v>
      </c>
      <c r="T34" s="35">
        <f t="shared" si="5"/>
        <v>76.013513513513516</v>
      </c>
      <c r="U34" s="30">
        <v>26</v>
      </c>
      <c r="V34" s="35">
        <f t="shared" si="6"/>
        <v>18.055555555555554</v>
      </c>
      <c r="W34" s="30">
        <v>118</v>
      </c>
      <c r="X34" s="35">
        <f t="shared" si="7"/>
        <v>81.944444444444443</v>
      </c>
      <c r="Y34" s="33">
        <v>0</v>
      </c>
      <c r="Z34" s="33"/>
      <c r="AA34" s="33">
        <v>0</v>
      </c>
      <c r="AB34" s="37"/>
    </row>
    <row r="35" spans="1:28" ht="16.5" customHeight="1">
      <c r="A35" s="40" t="s">
        <v>5</v>
      </c>
      <c r="B35" s="30">
        <f t="shared" si="21"/>
        <v>23</v>
      </c>
      <c r="C35" s="30">
        <f t="shared" si="16"/>
        <v>4</v>
      </c>
      <c r="D35" s="30">
        <f t="shared" si="17"/>
        <v>19</v>
      </c>
      <c r="E35" s="30">
        <v>0</v>
      </c>
      <c r="F35" s="30"/>
      <c r="G35" s="30">
        <v>0</v>
      </c>
      <c r="H35" s="30"/>
      <c r="I35" s="30">
        <v>0</v>
      </c>
      <c r="J35" s="30"/>
      <c r="K35" s="30">
        <v>0</v>
      </c>
      <c r="L35" s="30"/>
      <c r="M35" s="30">
        <v>0</v>
      </c>
      <c r="N35" s="35"/>
      <c r="O35" s="30">
        <v>0</v>
      </c>
      <c r="P35" s="35"/>
      <c r="Q35" s="30">
        <v>3</v>
      </c>
      <c r="R35" s="35">
        <f t="shared" si="4"/>
        <v>15.789473684210526</v>
      </c>
      <c r="S35" s="30">
        <v>16</v>
      </c>
      <c r="T35" s="35">
        <f t="shared" si="5"/>
        <v>84.210526315789465</v>
      </c>
      <c r="U35" s="30">
        <v>1</v>
      </c>
      <c r="V35" s="35">
        <f t="shared" si="6"/>
        <v>25</v>
      </c>
      <c r="W35" s="30">
        <v>3</v>
      </c>
      <c r="X35" s="35">
        <f t="shared" si="7"/>
        <v>75</v>
      </c>
      <c r="Y35" s="33">
        <v>0</v>
      </c>
      <c r="Z35" s="33"/>
      <c r="AA35" s="33">
        <v>0</v>
      </c>
      <c r="AB35" s="37"/>
    </row>
    <row r="36" spans="1:28" ht="14.25" customHeight="1">
      <c r="A36" s="40" t="s">
        <v>49</v>
      </c>
      <c r="B36" s="30">
        <f t="shared" si="21"/>
        <v>52</v>
      </c>
      <c r="C36" s="30">
        <f t="shared" si="16"/>
        <v>27</v>
      </c>
      <c r="D36" s="30">
        <f t="shared" si="17"/>
        <v>25</v>
      </c>
      <c r="E36" s="30">
        <v>0</v>
      </c>
      <c r="F36" s="30"/>
      <c r="G36" s="30">
        <v>0</v>
      </c>
      <c r="H36" s="30"/>
      <c r="I36" s="30">
        <v>0</v>
      </c>
      <c r="J36" s="30"/>
      <c r="K36" s="30">
        <v>0</v>
      </c>
      <c r="L36" s="30"/>
      <c r="M36" s="30">
        <v>0</v>
      </c>
      <c r="N36" s="35"/>
      <c r="O36" s="30">
        <v>0</v>
      </c>
      <c r="P36" s="35"/>
      <c r="Q36" s="30">
        <v>25</v>
      </c>
      <c r="R36" s="35">
        <f t="shared" si="4"/>
        <v>58.139534883720934</v>
      </c>
      <c r="S36" s="30">
        <v>18</v>
      </c>
      <c r="T36" s="35">
        <f t="shared" si="5"/>
        <v>41.860465116279073</v>
      </c>
      <c r="U36" s="30">
        <v>2</v>
      </c>
      <c r="V36" s="35">
        <f t="shared" si="6"/>
        <v>22.222222222222221</v>
      </c>
      <c r="W36" s="30">
        <v>7</v>
      </c>
      <c r="X36" s="35">
        <f t="shared" si="7"/>
        <v>77.777777777777786</v>
      </c>
      <c r="Y36" s="33">
        <v>0</v>
      </c>
      <c r="Z36" s="33"/>
      <c r="AA36" s="33">
        <v>0</v>
      </c>
      <c r="AB36" s="37"/>
    </row>
    <row r="37" spans="1:28" ht="16.5" customHeight="1">
      <c r="A37" s="29" t="s">
        <v>50</v>
      </c>
      <c r="B37" s="30">
        <f t="shared" si="21"/>
        <v>14</v>
      </c>
      <c r="C37" s="30">
        <f t="shared" si="16"/>
        <v>4</v>
      </c>
      <c r="D37" s="30">
        <f t="shared" si="17"/>
        <v>10</v>
      </c>
      <c r="E37" s="30">
        <f>SUM(E38+E39+E40)</f>
        <v>0</v>
      </c>
      <c r="F37" s="30"/>
      <c r="G37" s="30">
        <f t="shared" ref="G37:AA37" si="23">SUM(G38+G39+G40)</f>
        <v>0</v>
      </c>
      <c r="H37" s="30"/>
      <c r="I37" s="30">
        <f t="shared" si="23"/>
        <v>0</v>
      </c>
      <c r="J37" s="30"/>
      <c r="K37" s="30">
        <f t="shared" si="23"/>
        <v>0</v>
      </c>
      <c r="L37" s="30"/>
      <c r="M37" s="30">
        <f t="shared" si="23"/>
        <v>0</v>
      </c>
      <c r="N37" s="35"/>
      <c r="O37" s="30">
        <f t="shared" si="23"/>
        <v>0</v>
      </c>
      <c r="P37" s="35"/>
      <c r="Q37" s="30">
        <f t="shared" si="23"/>
        <v>3</v>
      </c>
      <c r="R37" s="35">
        <f t="shared" si="4"/>
        <v>27.27272727272727</v>
      </c>
      <c r="S37" s="30">
        <f t="shared" si="23"/>
        <v>8</v>
      </c>
      <c r="T37" s="35">
        <f t="shared" si="5"/>
        <v>72.727272727272734</v>
      </c>
      <c r="U37" s="30">
        <f t="shared" si="23"/>
        <v>1</v>
      </c>
      <c r="V37" s="35">
        <f t="shared" si="6"/>
        <v>33.333333333333329</v>
      </c>
      <c r="W37" s="30">
        <f t="shared" si="23"/>
        <v>2</v>
      </c>
      <c r="X37" s="35">
        <f t="shared" si="7"/>
        <v>66.666666666666657</v>
      </c>
      <c r="Y37" s="33">
        <f t="shared" si="23"/>
        <v>0</v>
      </c>
      <c r="Z37" s="33"/>
      <c r="AA37" s="33">
        <f t="shared" si="23"/>
        <v>0</v>
      </c>
      <c r="AB37" s="37"/>
    </row>
    <row r="38" spans="1:28" ht="15.75" customHeight="1">
      <c r="A38" s="41" t="s">
        <v>51</v>
      </c>
      <c r="B38" s="30">
        <f t="shared" si="21"/>
        <v>13</v>
      </c>
      <c r="C38" s="30">
        <f t="shared" si="16"/>
        <v>4</v>
      </c>
      <c r="D38" s="30">
        <f t="shared" si="17"/>
        <v>9</v>
      </c>
      <c r="E38" s="30">
        <v>0</v>
      </c>
      <c r="F38" s="30"/>
      <c r="G38" s="30">
        <v>0</v>
      </c>
      <c r="H38" s="30"/>
      <c r="I38" s="30">
        <v>0</v>
      </c>
      <c r="J38" s="30"/>
      <c r="K38" s="30">
        <v>0</v>
      </c>
      <c r="L38" s="30"/>
      <c r="M38" s="30">
        <v>0</v>
      </c>
      <c r="N38" s="35"/>
      <c r="O38" s="30">
        <v>0</v>
      </c>
      <c r="P38" s="35"/>
      <c r="Q38" s="30">
        <v>3</v>
      </c>
      <c r="R38" s="35">
        <f t="shared" si="4"/>
        <v>30</v>
      </c>
      <c r="S38" s="30">
        <v>7</v>
      </c>
      <c r="T38" s="35">
        <f t="shared" si="5"/>
        <v>70</v>
      </c>
      <c r="U38" s="30">
        <v>1</v>
      </c>
      <c r="V38" s="35">
        <f t="shared" si="6"/>
        <v>33.333333333333329</v>
      </c>
      <c r="W38" s="30">
        <v>2</v>
      </c>
      <c r="X38" s="35">
        <f t="shared" si="7"/>
        <v>66.666666666666657</v>
      </c>
      <c r="Y38" s="33">
        <v>0</v>
      </c>
      <c r="Z38" s="33"/>
      <c r="AA38" s="33">
        <v>0</v>
      </c>
      <c r="AB38" s="37"/>
    </row>
    <row r="39" spans="1:28" ht="16.5" customHeight="1">
      <c r="A39" s="41" t="s">
        <v>52</v>
      </c>
      <c r="B39" s="30">
        <f t="shared" si="21"/>
        <v>0</v>
      </c>
      <c r="C39" s="30">
        <f t="shared" si="16"/>
        <v>0</v>
      </c>
      <c r="D39" s="30">
        <f t="shared" si="17"/>
        <v>0</v>
      </c>
      <c r="E39" s="30">
        <v>0</v>
      </c>
      <c r="F39" s="30"/>
      <c r="G39" s="30">
        <v>0</v>
      </c>
      <c r="H39" s="30"/>
      <c r="I39" s="30">
        <v>0</v>
      </c>
      <c r="J39" s="30"/>
      <c r="K39" s="30">
        <v>0</v>
      </c>
      <c r="L39" s="30"/>
      <c r="M39" s="30">
        <v>0</v>
      </c>
      <c r="N39" s="35"/>
      <c r="O39" s="30">
        <v>0</v>
      </c>
      <c r="P39" s="35"/>
      <c r="Q39" s="30">
        <v>0</v>
      </c>
      <c r="R39" s="35"/>
      <c r="S39" s="30">
        <v>0</v>
      </c>
      <c r="T39" s="35"/>
      <c r="U39" s="30">
        <v>0</v>
      </c>
      <c r="V39" s="35"/>
      <c r="W39" s="30">
        <v>0</v>
      </c>
      <c r="X39" s="35"/>
      <c r="Y39" s="33">
        <v>0</v>
      </c>
      <c r="Z39" s="33"/>
      <c r="AA39" s="33">
        <v>0</v>
      </c>
      <c r="AB39" s="37"/>
    </row>
    <row r="40" spans="1:28" ht="16.5" customHeight="1">
      <c r="A40" s="41" t="s">
        <v>53</v>
      </c>
      <c r="B40" s="30">
        <f t="shared" si="21"/>
        <v>1</v>
      </c>
      <c r="C40" s="30">
        <f t="shared" si="16"/>
        <v>0</v>
      </c>
      <c r="D40" s="30">
        <f t="shared" si="17"/>
        <v>1</v>
      </c>
      <c r="E40" s="30">
        <v>0</v>
      </c>
      <c r="F40" s="30"/>
      <c r="G40" s="30">
        <v>0</v>
      </c>
      <c r="H40" s="30"/>
      <c r="I40" s="30">
        <v>0</v>
      </c>
      <c r="J40" s="30"/>
      <c r="K40" s="30">
        <v>0</v>
      </c>
      <c r="L40" s="30"/>
      <c r="M40" s="30">
        <v>0</v>
      </c>
      <c r="N40" s="35"/>
      <c r="O40" s="30">
        <v>0</v>
      </c>
      <c r="P40" s="35"/>
      <c r="Q40" s="30">
        <v>0</v>
      </c>
      <c r="R40" s="35">
        <f t="shared" si="4"/>
        <v>0</v>
      </c>
      <c r="S40" s="30">
        <v>1</v>
      </c>
      <c r="T40" s="35">
        <f t="shared" si="5"/>
        <v>100</v>
      </c>
      <c r="U40" s="30">
        <v>0</v>
      </c>
      <c r="V40" s="35"/>
      <c r="W40" s="30">
        <v>0</v>
      </c>
      <c r="X40" s="35"/>
      <c r="Y40" s="33">
        <v>0</v>
      </c>
      <c r="Z40" s="33"/>
      <c r="AA40" s="33">
        <v>0</v>
      </c>
      <c r="AB40" s="37"/>
    </row>
    <row r="41" spans="1:28" ht="18" customHeight="1">
      <c r="A41" s="29" t="s">
        <v>54</v>
      </c>
      <c r="B41" s="30">
        <f>SUM(C41,D41)</f>
        <v>382</v>
      </c>
      <c r="C41" s="30">
        <f t="shared" si="16"/>
        <v>106</v>
      </c>
      <c r="D41" s="30">
        <f>SUM(G41,K41,O41,S41,W41,AA41)</f>
        <v>276</v>
      </c>
      <c r="E41" s="30">
        <v>0</v>
      </c>
      <c r="F41" s="30"/>
      <c r="G41" s="30">
        <v>0</v>
      </c>
      <c r="H41" s="30"/>
      <c r="I41" s="30">
        <v>0</v>
      </c>
      <c r="J41" s="30"/>
      <c r="K41" s="30">
        <v>0</v>
      </c>
      <c r="L41" s="30"/>
      <c r="M41" s="30">
        <v>0</v>
      </c>
      <c r="N41" s="35"/>
      <c r="O41" s="30">
        <v>0</v>
      </c>
      <c r="P41" s="35"/>
      <c r="Q41" s="30">
        <v>70</v>
      </c>
      <c r="R41" s="35">
        <f t="shared" si="4"/>
        <v>28.000000000000004</v>
      </c>
      <c r="S41" s="30">
        <v>180</v>
      </c>
      <c r="T41" s="35">
        <f t="shared" si="5"/>
        <v>72</v>
      </c>
      <c r="U41" s="30">
        <v>36</v>
      </c>
      <c r="V41" s="35">
        <f t="shared" si="6"/>
        <v>27.692307692307693</v>
      </c>
      <c r="W41" s="30">
        <v>94</v>
      </c>
      <c r="X41" s="35">
        <f t="shared" si="7"/>
        <v>72.307692307692307</v>
      </c>
      <c r="Y41" s="33">
        <v>0</v>
      </c>
      <c r="Z41" s="33"/>
      <c r="AA41" s="33">
        <v>2</v>
      </c>
      <c r="AB41" s="37">
        <f>AA41/(AA41+Y41)*100</f>
        <v>100</v>
      </c>
    </row>
    <row r="42" spans="1:28" ht="15.75" customHeight="1">
      <c r="A42" s="42" t="s">
        <v>57</v>
      </c>
      <c r="B42" s="30">
        <f>SUM(C42,D42)</f>
        <v>532</v>
      </c>
      <c r="C42" s="30">
        <f t="shared" si="16"/>
        <v>181</v>
      </c>
      <c r="D42" s="30">
        <f t="shared" ref="D42:D50" si="24">SUM(G42,K42,O42,S42,W42,AA42)</f>
        <v>351</v>
      </c>
      <c r="E42" s="30">
        <f>SUM(E43+E47+E51)</f>
        <v>0</v>
      </c>
      <c r="F42" s="30"/>
      <c r="G42" s="30">
        <f t="shared" ref="G42:AA42" si="25">SUM(G43+G47+G51)</f>
        <v>0</v>
      </c>
      <c r="H42" s="30"/>
      <c r="I42" s="30">
        <f t="shared" si="25"/>
        <v>0</v>
      </c>
      <c r="J42" s="30"/>
      <c r="K42" s="30">
        <f t="shared" si="25"/>
        <v>0</v>
      </c>
      <c r="L42" s="30"/>
      <c r="M42" s="30">
        <f t="shared" si="25"/>
        <v>4</v>
      </c>
      <c r="N42" s="35">
        <f>M42/(M42+O42)*100</f>
        <v>100</v>
      </c>
      <c r="O42" s="30">
        <f t="shared" si="25"/>
        <v>0</v>
      </c>
      <c r="P42" s="35"/>
      <c r="Q42" s="30">
        <f t="shared" si="25"/>
        <v>156</v>
      </c>
      <c r="R42" s="35">
        <f t="shared" si="4"/>
        <v>37.410071942446045</v>
      </c>
      <c r="S42" s="30">
        <f t="shared" si="25"/>
        <v>261</v>
      </c>
      <c r="T42" s="35">
        <f t="shared" si="5"/>
        <v>62.589928057553955</v>
      </c>
      <c r="U42" s="30">
        <f t="shared" si="25"/>
        <v>21</v>
      </c>
      <c r="V42" s="35">
        <f t="shared" si="6"/>
        <v>18.918918918918919</v>
      </c>
      <c r="W42" s="30">
        <f t="shared" si="25"/>
        <v>90</v>
      </c>
      <c r="X42" s="35">
        <f t="shared" si="7"/>
        <v>81.081081081081081</v>
      </c>
      <c r="Y42" s="33">
        <f t="shared" si="25"/>
        <v>0</v>
      </c>
      <c r="Z42" s="33"/>
      <c r="AA42" s="33">
        <f t="shared" si="25"/>
        <v>0</v>
      </c>
      <c r="AB42" s="37"/>
    </row>
    <row r="43" spans="1:28">
      <c r="A43" s="29" t="s">
        <v>48</v>
      </c>
      <c r="B43" s="30">
        <f t="shared" ref="B43:B50" si="26">SUM(C43,D43)</f>
        <v>269</v>
      </c>
      <c r="C43" s="30">
        <f t="shared" si="16"/>
        <v>94</v>
      </c>
      <c r="D43" s="30">
        <f t="shared" si="24"/>
        <v>175</v>
      </c>
      <c r="E43" s="30">
        <f>SUM(E44+E45+E46)</f>
        <v>0</v>
      </c>
      <c r="F43" s="30"/>
      <c r="G43" s="30">
        <f t="shared" ref="G43:AA43" si="27">SUM(G44+G45+G46)</f>
        <v>0</v>
      </c>
      <c r="H43" s="30"/>
      <c r="I43" s="30">
        <f t="shared" si="27"/>
        <v>0</v>
      </c>
      <c r="J43" s="30"/>
      <c r="K43" s="30">
        <f t="shared" si="27"/>
        <v>0</v>
      </c>
      <c r="L43" s="30"/>
      <c r="M43" s="30">
        <f t="shared" si="27"/>
        <v>4</v>
      </c>
      <c r="N43" s="35">
        <f>M43/(M43+O43)*100</f>
        <v>100</v>
      </c>
      <c r="O43" s="30">
        <f t="shared" si="27"/>
        <v>0</v>
      </c>
      <c r="P43" s="35"/>
      <c r="Q43" s="30">
        <f t="shared" si="27"/>
        <v>76</v>
      </c>
      <c r="R43" s="35">
        <f t="shared" si="4"/>
        <v>39.37823834196891</v>
      </c>
      <c r="S43" s="30">
        <f t="shared" si="27"/>
        <v>117</v>
      </c>
      <c r="T43" s="35">
        <f t="shared" si="5"/>
        <v>60.62176165803109</v>
      </c>
      <c r="U43" s="30">
        <f t="shared" si="27"/>
        <v>14</v>
      </c>
      <c r="V43" s="35">
        <f t="shared" si="6"/>
        <v>19.444444444444446</v>
      </c>
      <c r="W43" s="30">
        <f t="shared" si="27"/>
        <v>58</v>
      </c>
      <c r="X43" s="35">
        <f t="shared" si="7"/>
        <v>80.555555555555557</v>
      </c>
      <c r="Y43" s="33">
        <f t="shared" si="27"/>
        <v>0</v>
      </c>
      <c r="Z43" s="33"/>
      <c r="AA43" s="33">
        <f t="shared" si="27"/>
        <v>0</v>
      </c>
      <c r="AB43" s="37"/>
    </row>
    <row r="44" spans="1:28" ht="15" customHeight="1">
      <c r="A44" s="40" t="s">
        <v>4</v>
      </c>
      <c r="B44" s="30">
        <f t="shared" si="26"/>
        <v>215</v>
      </c>
      <c r="C44" s="30">
        <f t="shared" si="16"/>
        <v>63</v>
      </c>
      <c r="D44" s="30">
        <f t="shared" si="24"/>
        <v>152</v>
      </c>
      <c r="E44" s="30">
        <v>0</v>
      </c>
      <c r="F44" s="30"/>
      <c r="G44" s="30">
        <v>0</v>
      </c>
      <c r="H44" s="30"/>
      <c r="I44" s="30">
        <v>0</v>
      </c>
      <c r="J44" s="30"/>
      <c r="K44" s="30">
        <v>0</v>
      </c>
      <c r="L44" s="30"/>
      <c r="M44" s="30">
        <v>4</v>
      </c>
      <c r="N44" s="35">
        <f>M44/(M44+O44)*100</f>
        <v>100</v>
      </c>
      <c r="O44" s="30">
        <v>0</v>
      </c>
      <c r="P44" s="35"/>
      <c r="Q44" s="30">
        <v>49</v>
      </c>
      <c r="R44" s="35">
        <f t="shared" si="4"/>
        <v>31.612903225806448</v>
      </c>
      <c r="S44" s="30">
        <v>106</v>
      </c>
      <c r="T44" s="35">
        <f t="shared" si="5"/>
        <v>68.387096774193552</v>
      </c>
      <c r="U44" s="30">
        <v>10</v>
      </c>
      <c r="V44" s="35">
        <f t="shared" si="6"/>
        <v>17.857142857142858</v>
      </c>
      <c r="W44" s="30">
        <v>46</v>
      </c>
      <c r="X44" s="35">
        <f t="shared" si="7"/>
        <v>82.142857142857139</v>
      </c>
      <c r="Y44" s="33">
        <v>0</v>
      </c>
      <c r="Z44" s="33"/>
      <c r="AA44" s="33">
        <v>0</v>
      </c>
      <c r="AB44" s="37"/>
    </row>
    <row r="45" spans="1:28" ht="15.75" customHeight="1">
      <c r="A45" s="40" t="s">
        <v>5</v>
      </c>
      <c r="B45" s="30">
        <f t="shared" si="26"/>
        <v>0</v>
      </c>
      <c r="C45" s="30">
        <f t="shared" si="16"/>
        <v>0</v>
      </c>
      <c r="D45" s="30">
        <f t="shared" si="24"/>
        <v>0</v>
      </c>
      <c r="E45" s="30">
        <v>0</v>
      </c>
      <c r="F45" s="30"/>
      <c r="G45" s="30">
        <v>0</v>
      </c>
      <c r="H45" s="30"/>
      <c r="I45" s="30">
        <v>0</v>
      </c>
      <c r="J45" s="30"/>
      <c r="K45" s="30">
        <v>0</v>
      </c>
      <c r="L45" s="30"/>
      <c r="M45" s="30">
        <v>0</v>
      </c>
      <c r="N45" s="35"/>
      <c r="O45" s="30">
        <v>0</v>
      </c>
      <c r="P45" s="35"/>
      <c r="Q45" s="30">
        <v>0</v>
      </c>
      <c r="R45" s="35"/>
      <c r="S45" s="30">
        <v>0</v>
      </c>
      <c r="T45" s="35"/>
      <c r="U45" s="30">
        <v>0</v>
      </c>
      <c r="V45" s="35"/>
      <c r="W45" s="30">
        <v>0</v>
      </c>
      <c r="X45" s="35"/>
      <c r="Y45" s="33">
        <v>0</v>
      </c>
      <c r="Z45" s="33"/>
      <c r="AA45" s="33">
        <v>0</v>
      </c>
      <c r="AB45" s="37"/>
    </row>
    <row r="46" spans="1:28" ht="15" customHeight="1">
      <c r="A46" s="40" t="s">
        <v>49</v>
      </c>
      <c r="B46" s="30">
        <f t="shared" si="26"/>
        <v>54</v>
      </c>
      <c r="C46" s="30">
        <f t="shared" si="16"/>
        <v>31</v>
      </c>
      <c r="D46" s="30">
        <f t="shared" si="24"/>
        <v>23</v>
      </c>
      <c r="E46" s="30">
        <v>0</v>
      </c>
      <c r="F46" s="30"/>
      <c r="G46" s="30">
        <v>0</v>
      </c>
      <c r="H46" s="30"/>
      <c r="I46" s="30">
        <v>0</v>
      </c>
      <c r="J46" s="30"/>
      <c r="K46" s="30">
        <v>0</v>
      </c>
      <c r="L46" s="30"/>
      <c r="M46" s="30">
        <v>0</v>
      </c>
      <c r="N46" s="35"/>
      <c r="O46" s="30">
        <v>0</v>
      </c>
      <c r="P46" s="35"/>
      <c r="Q46" s="30">
        <v>27</v>
      </c>
      <c r="R46" s="35">
        <f t="shared" si="4"/>
        <v>71.05263157894737</v>
      </c>
      <c r="S46" s="30">
        <v>11</v>
      </c>
      <c r="T46" s="35">
        <f t="shared" si="5"/>
        <v>28.947368421052634</v>
      </c>
      <c r="U46" s="30">
        <v>4</v>
      </c>
      <c r="V46" s="35">
        <f t="shared" si="6"/>
        <v>25</v>
      </c>
      <c r="W46" s="30">
        <v>12</v>
      </c>
      <c r="X46" s="35">
        <f t="shared" si="7"/>
        <v>75</v>
      </c>
      <c r="Y46" s="33">
        <v>0</v>
      </c>
      <c r="Z46" s="33"/>
      <c r="AA46" s="33">
        <v>0</v>
      </c>
      <c r="AB46" s="37"/>
    </row>
    <row r="47" spans="1:28" ht="16.5" customHeight="1">
      <c r="A47" s="29" t="s">
        <v>50</v>
      </c>
      <c r="B47" s="30">
        <f t="shared" si="26"/>
        <v>0</v>
      </c>
      <c r="C47" s="30">
        <f t="shared" si="16"/>
        <v>0</v>
      </c>
      <c r="D47" s="30">
        <f t="shared" si="24"/>
        <v>0</v>
      </c>
      <c r="E47" s="30">
        <f>SUM(E48+E49+E50)</f>
        <v>0</v>
      </c>
      <c r="F47" s="30"/>
      <c r="G47" s="30">
        <f t="shared" ref="G47:AA47" si="28">SUM(G48+G49+G50)</f>
        <v>0</v>
      </c>
      <c r="H47" s="30"/>
      <c r="I47" s="30">
        <f t="shared" si="28"/>
        <v>0</v>
      </c>
      <c r="J47" s="30"/>
      <c r="K47" s="30">
        <f t="shared" si="28"/>
        <v>0</v>
      </c>
      <c r="L47" s="30"/>
      <c r="M47" s="30">
        <f t="shared" si="28"/>
        <v>0</v>
      </c>
      <c r="N47" s="35"/>
      <c r="O47" s="30">
        <f t="shared" si="28"/>
        <v>0</v>
      </c>
      <c r="P47" s="35"/>
      <c r="Q47" s="30">
        <f t="shared" si="28"/>
        <v>0</v>
      </c>
      <c r="R47" s="35"/>
      <c r="S47" s="30">
        <f t="shared" si="28"/>
        <v>0</v>
      </c>
      <c r="T47" s="35"/>
      <c r="U47" s="30">
        <f t="shared" si="28"/>
        <v>0</v>
      </c>
      <c r="V47" s="35"/>
      <c r="W47" s="30">
        <f t="shared" si="28"/>
        <v>0</v>
      </c>
      <c r="X47" s="35"/>
      <c r="Y47" s="33">
        <f t="shared" si="28"/>
        <v>0</v>
      </c>
      <c r="Z47" s="33"/>
      <c r="AA47" s="33">
        <f t="shared" si="28"/>
        <v>0</v>
      </c>
      <c r="AB47" s="37"/>
    </row>
    <row r="48" spans="1:28" ht="16.5" customHeight="1">
      <c r="A48" s="41" t="s">
        <v>51</v>
      </c>
      <c r="B48" s="30">
        <f t="shared" si="26"/>
        <v>0</v>
      </c>
      <c r="C48" s="30">
        <f t="shared" si="16"/>
        <v>0</v>
      </c>
      <c r="D48" s="30">
        <f t="shared" si="24"/>
        <v>0</v>
      </c>
      <c r="E48" s="30">
        <v>0</v>
      </c>
      <c r="F48" s="30"/>
      <c r="G48" s="30">
        <v>0</v>
      </c>
      <c r="H48" s="30"/>
      <c r="I48" s="30">
        <v>0</v>
      </c>
      <c r="J48" s="30"/>
      <c r="K48" s="30">
        <v>0</v>
      </c>
      <c r="L48" s="30"/>
      <c r="M48" s="30">
        <v>0</v>
      </c>
      <c r="N48" s="35"/>
      <c r="O48" s="30">
        <v>0</v>
      </c>
      <c r="P48" s="35"/>
      <c r="Q48" s="30">
        <v>0</v>
      </c>
      <c r="R48" s="35"/>
      <c r="S48" s="30">
        <v>0</v>
      </c>
      <c r="T48" s="35"/>
      <c r="U48" s="30">
        <v>0</v>
      </c>
      <c r="V48" s="35"/>
      <c r="W48" s="30">
        <v>0</v>
      </c>
      <c r="X48" s="35"/>
      <c r="Y48" s="33">
        <v>0</v>
      </c>
      <c r="Z48" s="33"/>
      <c r="AA48" s="33">
        <v>0</v>
      </c>
      <c r="AB48" s="37"/>
    </row>
    <row r="49" spans="1:28" ht="15.75" customHeight="1">
      <c r="A49" s="41" t="s">
        <v>52</v>
      </c>
      <c r="B49" s="30">
        <f t="shared" si="26"/>
        <v>0</v>
      </c>
      <c r="C49" s="30">
        <f t="shared" si="16"/>
        <v>0</v>
      </c>
      <c r="D49" s="30">
        <f t="shared" si="24"/>
        <v>0</v>
      </c>
      <c r="E49" s="30">
        <v>0</v>
      </c>
      <c r="F49" s="30"/>
      <c r="G49" s="30">
        <v>0</v>
      </c>
      <c r="H49" s="30"/>
      <c r="I49" s="30">
        <v>0</v>
      </c>
      <c r="J49" s="30"/>
      <c r="K49" s="30">
        <v>0</v>
      </c>
      <c r="L49" s="30"/>
      <c r="M49" s="30">
        <v>0</v>
      </c>
      <c r="N49" s="35"/>
      <c r="O49" s="30">
        <v>0</v>
      </c>
      <c r="P49" s="35"/>
      <c r="Q49" s="30">
        <v>0</v>
      </c>
      <c r="R49" s="35"/>
      <c r="S49" s="30">
        <v>0</v>
      </c>
      <c r="T49" s="35"/>
      <c r="U49" s="30">
        <v>0</v>
      </c>
      <c r="V49" s="35"/>
      <c r="W49" s="30">
        <v>0</v>
      </c>
      <c r="X49" s="35"/>
      <c r="Y49" s="33">
        <v>0</v>
      </c>
      <c r="Z49" s="33"/>
      <c r="AA49" s="33">
        <v>0</v>
      </c>
      <c r="AB49" s="37"/>
    </row>
    <row r="50" spans="1:28">
      <c r="A50" s="41" t="s">
        <v>53</v>
      </c>
      <c r="B50" s="30">
        <f t="shared" si="26"/>
        <v>0</v>
      </c>
      <c r="C50" s="30">
        <f t="shared" si="16"/>
        <v>0</v>
      </c>
      <c r="D50" s="30">
        <f t="shared" si="24"/>
        <v>0</v>
      </c>
      <c r="E50" s="30">
        <v>0</v>
      </c>
      <c r="F50" s="30"/>
      <c r="G50" s="30">
        <v>0</v>
      </c>
      <c r="H50" s="30"/>
      <c r="I50" s="30">
        <v>0</v>
      </c>
      <c r="J50" s="30"/>
      <c r="K50" s="30">
        <v>0</v>
      </c>
      <c r="L50" s="30"/>
      <c r="M50" s="30">
        <v>0</v>
      </c>
      <c r="N50" s="35"/>
      <c r="O50" s="30">
        <v>0</v>
      </c>
      <c r="P50" s="35"/>
      <c r="Q50" s="30">
        <v>0</v>
      </c>
      <c r="R50" s="35"/>
      <c r="S50" s="30">
        <v>0</v>
      </c>
      <c r="T50" s="35"/>
      <c r="U50" s="30">
        <v>0</v>
      </c>
      <c r="V50" s="35"/>
      <c r="W50" s="30">
        <v>0</v>
      </c>
      <c r="X50" s="35"/>
      <c r="Y50" s="33">
        <v>0</v>
      </c>
      <c r="Z50" s="33"/>
      <c r="AA50" s="33">
        <v>0</v>
      </c>
      <c r="AB50" s="37"/>
    </row>
    <row r="51" spans="1:28" ht="18" customHeight="1">
      <c r="A51" s="29" t="s">
        <v>54</v>
      </c>
      <c r="B51" s="30">
        <f>SUM(C51,D51)</f>
        <v>263</v>
      </c>
      <c r="C51" s="30">
        <f t="shared" si="16"/>
        <v>87</v>
      </c>
      <c r="D51" s="30">
        <f>SUM(G51,K51,O51,S51,W51,AA51)</f>
        <v>176</v>
      </c>
      <c r="E51" s="30">
        <v>0</v>
      </c>
      <c r="F51" s="30"/>
      <c r="G51" s="30">
        <v>0</v>
      </c>
      <c r="H51" s="30"/>
      <c r="I51" s="30">
        <v>0</v>
      </c>
      <c r="J51" s="30"/>
      <c r="K51" s="30">
        <v>0</v>
      </c>
      <c r="L51" s="30"/>
      <c r="M51" s="30">
        <v>0</v>
      </c>
      <c r="N51" s="35"/>
      <c r="O51" s="30">
        <v>0</v>
      </c>
      <c r="P51" s="35"/>
      <c r="Q51" s="30">
        <v>80</v>
      </c>
      <c r="R51" s="35">
        <f t="shared" si="4"/>
        <v>35.714285714285715</v>
      </c>
      <c r="S51" s="30">
        <v>144</v>
      </c>
      <c r="T51" s="35">
        <f t="shared" si="5"/>
        <v>64.285714285714292</v>
      </c>
      <c r="U51" s="30">
        <v>7</v>
      </c>
      <c r="V51" s="35">
        <f t="shared" si="6"/>
        <v>17.948717948717949</v>
      </c>
      <c r="W51" s="30">
        <v>32</v>
      </c>
      <c r="X51" s="35">
        <f t="shared" si="7"/>
        <v>82.051282051282044</v>
      </c>
      <c r="Y51" s="33">
        <v>0</v>
      </c>
      <c r="Z51" s="33"/>
      <c r="AA51" s="33">
        <v>0</v>
      </c>
      <c r="AB51" s="37"/>
    </row>
    <row r="52" spans="1:28">
      <c r="A52" s="42" t="s">
        <v>58</v>
      </c>
      <c r="B52" s="30">
        <f>SUM(C52,D52)</f>
        <v>357</v>
      </c>
      <c r="C52" s="30">
        <f t="shared" si="16"/>
        <v>127</v>
      </c>
      <c r="D52" s="30">
        <f t="shared" ref="D52:D81" si="29">SUM(G52,K52,O52,S52,W52,AA52)</f>
        <v>230</v>
      </c>
      <c r="E52" s="30">
        <f>SUM(E53+E57+E61)</f>
        <v>0</v>
      </c>
      <c r="F52" s="30"/>
      <c r="G52" s="30">
        <f t="shared" ref="G52:AA52" si="30">SUM(G53+G57+G61)</f>
        <v>0</v>
      </c>
      <c r="H52" s="30"/>
      <c r="I52" s="30">
        <f t="shared" si="30"/>
        <v>0</v>
      </c>
      <c r="J52" s="30"/>
      <c r="K52" s="30">
        <f t="shared" si="30"/>
        <v>0</v>
      </c>
      <c r="L52" s="30"/>
      <c r="M52" s="30">
        <f t="shared" si="30"/>
        <v>3</v>
      </c>
      <c r="N52" s="35">
        <f>M52/(M52+O52)*100</f>
        <v>75</v>
      </c>
      <c r="O52" s="30">
        <f t="shared" si="30"/>
        <v>1</v>
      </c>
      <c r="P52" s="35">
        <f>O52/(O52+M52)*100</f>
        <v>25</v>
      </c>
      <c r="Q52" s="30">
        <f t="shared" si="30"/>
        <v>117</v>
      </c>
      <c r="R52" s="35">
        <f t="shared" si="4"/>
        <v>41.197183098591552</v>
      </c>
      <c r="S52" s="30">
        <f t="shared" si="30"/>
        <v>167</v>
      </c>
      <c r="T52" s="35">
        <f t="shared" si="5"/>
        <v>58.802816901408448</v>
      </c>
      <c r="U52" s="30">
        <f t="shared" si="30"/>
        <v>7</v>
      </c>
      <c r="V52" s="35">
        <f t="shared" si="6"/>
        <v>10.144927536231885</v>
      </c>
      <c r="W52" s="30">
        <f t="shared" si="30"/>
        <v>62</v>
      </c>
      <c r="X52" s="35">
        <f t="shared" si="7"/>
        <v>89.85507246376811</v>
      </c>
      <c r="Y52" s="33">
        <f t="shared" si="30"/>
        <v>0</v>
      </c>
      <c r="Z52" s="33"/>
      <c r="AA52" s="33">
        <f t="shared" si="30"/>
        <v>0</v>
      </c>
      <c r="AB52" s="37"/>
    </row>
    <row r="53" spans="1:28">
      <c r="A53" s="29" t="s">
        <v>48</v>
      </c>
      <c r="B53" s="30">
        <f t="shared" ref="B53:B60" si="31">SUM(C53,D53)</f>
        <v>191</v>
      </c>
      <c r="C53" s="30">
        <f t="shared" si="16"/>
        <v>83</v>
      </c>
      <c r="D53" s="30">
        <f t="shared" si="29"/>
        <v>108</v>
      </c>
      <c r="E53" s="30">
        <f>SUM(E54+E55+E56)</f>
        <v>0</v>
      </c>
      <c r="F53" s="30"/>
      <c r="G53" s="30">
        <f t="shared" ref="G53:AA53" si="32">SUM(G54+G55+G56)</f>
        <v>0</v>
      </c>
      <c r="H53" s="30"/>
      <c r="I53" s="30">
        <f t="shared" si="32"/>
        <v>0</v>
      </c>
      <c r="J53" s="30"/>
      <c r="K53" s="30">
        <f t="shared" si="32"/>
        <v>0</v>
      </c>
      <c r="L53" s="30"/>
      <c r="M53" s="30">
        <f t="shared" si="32"/>
        <v>3</v>
      </c>
      <c r="N53" s="35">
        <f>M53/(M53+O53)*100</f>
        <v>75</v>
      </c>
      <c r="O53" s="30">
        <f t="shared" si="32"/>
        <v>1</v>
      </c>
      <c r="P53" s="35">
        <f>O53/(O53+M53)*100</f>
        <v>25</v>
      </c>
      <c r="Q53" s="30">
        <f t="shared" si="32"/>
        <v>76</v>
      </c>
      <c r="R53" s="35">
        <f t="shared" si="4"/>
        <v>48.407643312101911</v>
      </c>
      <c r="S53" s="30">
        <f t="shared" si="32"/>
        <v>81</v>
      </c>
      <c r="T53" s="35">
        <f t="shared" si="5"/>
        <v>51.592356687898089</v>
      </c>
      <c r="U53" s="30">
        <f t="shared" si="32"/>
        <v>4</v>
      </c>
      <c r="V53" s="35">
        <f t="shared" si="6"/>
        <v>13.333333333333334</v>
      </c>
      <c r="W53" s="30">
        <f t="shared" si="32"/>
        <v>26</v>
      </c>
      <c r="X53" s="35">
        <f t="shared" si="7"/>
        <v>86.666666666666671</v>
      </c>
      <c r="Y53" s="33">
        <f t="shared" si="32"/>
        <v>0</v>
      </c>
      <c r="Z53" s="33"/>
      <c r="AA53" s="33">
        <f t="shared" si="32"/>
        <v>0</v>
      </c>
      <c r="AB53" s="37"/>
    </row>
    <row r="54" spans="1:28">
      <c r="A54" s="40" t="s">
        <v>4</v>
      </c>
      <c r="B54" s="30">
        <f t="shared" si="31"/>
        <v>157</v>
      </c>
      <c r="C54" s="30">
        <f t="shared" si="16"/>
        <v>57</v>
      </c>
      <c r="D54" s="30">
        <f t="shared" si="29"/>
        <v>100</v>
      </c>
      <c r="E54" s="30">
        <v>0</v>
      </c>
      <c r="F54" s="30"/>
      <c r="G54" s="30">
        <v>0</v>
      </c>
      <c r="H54" s="30"/>
      <c r="I54" s="30">
        <v>0</v>
      </c>
      <c r="J54" s="30"/>
      <c r="K54" s="30">
        <v>0</v>
      </c>
      <c r="L54" s="30"/>
      <c r="M54" s="30">
        <v>3</v>
      </c>
      <c r="N54" s="35">
        <f>M54/(M54+O54)*100</f>
        <v>75</v>
      </c>
      <c r="O54" s="30">
        <v>1</v>
      </c>
      <c r="P54" s="35">
        <f>O54/(O54+M54)*100</f>
        <v>25</v>
      </c>
      <c r="Q54" s="30">
        <v>50</v>
      </c>
      <c r="R54" s="35">
        <f t="shared" si="4"/>
        <v>40.650406504065039</v>
      </c>
      <c r="S54" s="30">
        <v>73</v>
      </c>
      <c r="T54" s="35">
        <f t="shared" si="5"/>
        <v>59.349593495934961</v>
      </c>
      <c r="U54" s="30">
        <v>4</v>
      </c>
      <c r="V54" s="35">
        <f t="shared" si="6"/>
        <v>13.333333333333334</v>
      </c>
      <c r="W54" s="30">
        <v>26</v>
      </c>
      <c r="X54" s="35">
        <f t="shared" si="7"/>
        <v>86.666666666666671</v>
      </c>
      <c r="Y54" s="33">
        <v>0</v>
      </c>
      <c r="Z54" s="33"/>
      <c r="AA54" s="33">
        <v>0</v>
      </c>
      <c r="AB54" s="37"/>
    </row>
    <row r="55" spans="1:28">
      <c r="A55" s="40" t="s">
        <v>5</v>
      </c>
      <c r="B55" s="30">
        <f t="shared" si="31"/>
        <v>0</v>
      </c>
      <c r="C55" s="30">
        <f t="shared" si="16"/>
        <v>0</v>
      </c>
      <c r="D55" s="30">
        <f t="shared" si="29"/>
        <v>0</v>
      </c>
      <c r="E55" s="30">
        <v>0</v>
      </c>
      <c r="F55" s="30"/>
      <c r="G55" s="30">
        <v>0</v>
      </c>
      <c r="H55" s="30"/>
      <c r="I55" s="30">
        <v>0</v>
      </c>
      <c r="J55" s="30"/>
      <c r="K55" s="30">
        <v>0</v>
      </c>
      <c r="L55" s="30"/>
      <c r="M55" s="30">
        <v>0</v>
      </c>
      <c r="N55" s="35"/>
      <c r="O55" s="30">
        <v>0</v>
      </c>
      <c r="P55" s="35"/>
      <c r="Q55" s="30">
        <v>0</v>
      </c>
      <c r="R55" s="35"/>
      <c r="S55" s="30">
        <v>0</v>
      </c>
      <c r="T55" s="35"/>
      <c r="U55" s="30">
        <v>0</v>
      </c>
      <c r="V55" s="35"/>
      <c r="W55" s="30">
        <v>0</v>
      </c>
      <c r="X55" s="35"/>
      <c r="Y55" s="33">
        <v>0</v>
      </c>
      <c r="Z55" s="33"/>
      <c r="AA55" s="33">
        <v>0</v>
      </c>
      <c r="AB55" s="37"/>
    </row>
    <row r="56" spans="1:28">
      <c r="A56" s="40" t="s">
        <v>49</v>
      </c>
      <c r="B56" s="30">
        <f t="shared" si="31"/>
        <v>34</v>
      </c>
      <c r="C56" s="30">
        <f t="shared" si="16"/>
        <v>26</v>
      </c>
      <c r="D56" s="30">
        <f t="shared" si="29"/>
        <v>8</v>
      </c>
      <c r="E56" s="30">
        <v>0</v>
      </c>
      <c r="F56" s="30"/>
      <c r="G56" s="30">
        <v>0</v>
      </c>
      <c r="H56" s="30"/>
      <c r="I56" s="30">
        <v>0</v>
      </c>
      <c r="J56" s="30"/>
      <c r="K56" s="30">
        <v>0</v>
      </c>
      <c r="L56" s="30"/>
      <c r="M56" s="30">
        <v>0</v>
      </c>
      <c r="N56" s="35"/>
      <c r="O56" s="30">
        <v>0</v>
      </c>
      <c r="P56" s="35"/>
      <c r="Q56" s="30">
        <v>26</v>
      </c>
      <c r="R56" s="35">
        <f t="shared" si="4"/>
        <v>76.470588235294116</v>
      </c>
      <c r="S56" s="30">
        <v>8</v>
      </c>
      <c r="T56" s="35">
        <f t="shared" si="5"/>
        <v>23.52941176470588</v>
      </c>
      <c r="U56" s="30">
        <v>0</v>
      </c>
      <c r="V56" s="35"/>
      <c r="W56" s="30">
        <v>0</v>
      </c>
      <c r="X56" s="35"/>
      <c r="Y56" s="33">
        <v>0</v>
      </c>
      <c r="Z56" s="33"/>
      <c r="AA56" s="33">
        <v>0</v>
      </c>
      <c r="AB56" s="37"/>
    </row>
    <row r="57" spans="1:28">
      <c r="A57" s="29" t="s">
        <v>50</v>
      </c>
      <c r="B57" s="30">
        <f t="shared" si="31"/>
        <v>0</v>
      </c>
      <c r="C57" s="30">
        <f t="shared" si="16"/>
        <v>0</v>
      </c>
      <c r="D57" s="30">
        <f t="shared" si="29"/>
        <v>0</v>
      </c>
      <c r="E57" s="30">
        <f>SUM(E58+E59+E60)</f>
        <v>0</v>
      </c>
      <c r="F57" s="30"/>
      <c r="G57" s="30">
        <f t="shared" ref="G57:AA57" si="33">SUM(G58+G59+G60)</f>
        <v>0</v>
      </c>
      <c r="H57" s="30"/>
      <c r="I57" s="30">
        <f t="shared" si="33"/>
        <v>0</v>
      </c>
      <c r="J57" s="30"/>
      <c r="K57" s="30">
        <f t="shared" si="33"/>
        <v>0</v>
      </c>
      <c r="L57" s="30"/>
      <c r="M57" s="30">
        <f t="shared" si="33"/>
        <v>0</v>
      </c>
      <c r="N57" s="35"/>
      <c r="O57" s="30">
        <f t="shared" si="33"/>
        <v>0</v>
      </c>
      <c r="P57" s="35"/>
      <c r="Q57" s="30">
        <f t="shared" si="33"/>
        <v>0</v>
      </c>
      <c r="R57" s="35"/>
      <c r="S57" s="30">
        <f t="shared" si="33"/>
        <v>0</v>
      </c>
      <c r="T57" s="35"/>
      <c r="U57" s="30">
        <f t="shared" si="33"/>
        <v>0</v>
      </c>
      <c r="V57" s="35"/>
      <c r="W57" s="30">
        <f t="shared" si="33"/>
        <v>0</v>
      </c>
      <c r="X57" s="35"/>
      <c r="Y57" s="33">
        <f t="shared" si="33"/>
        <v>0</v>
      </c>
      <c r="Z57" s="33"/>
      <c r="AA57" s="33">
        <f t="shared" si="33"/>
        <v>0</v>
      </c>
      <c r="AB57" s="37"/>
    </row>
    <row r="58" spans="1:28">
      <c r="A58" s="41" t="s">
        <v>51</v>
      </c>
      <c r="B58" s="30">
        <f t="shared" si="31"/>
        <v>0</v>
      </c>
      <c r="C58" s="30">
        <f t="shared" si="16"/>
        <v>0</v>
      </c>
      <c r="D58" s="30">
        <f t="shared" si="29"/>
        <v>0</v>
      </c>
      <c r="E58" s="30">
        <v>0</v>
      </c>
      <c r="F58" s="30"/>
      <c r="G58" s="30">
        <v>0</v>
      </c>
      <c r="H58" s="30"/>
      <c r="I58" s="30">
        <v>0</v>
      </c>
      <c r="J58" s="30"/>
      <c r="K58" s="30">
        <v>0</v>
      </c>
      <c r="L58" s="30"/>
      <c r="M58" s="30">
        <v>0</v>
      </c>
      <c r="N58" s="35"/>
      <c r="O58" s="30">
        <v>0</v>
      </c>
      <c r="P58" s="35"/>
      <c r="Q58" s="30">
        <v>0</v>
      </c>
      <c r="R58" s="35"/>
      <c r="S58" s="30">
        <v>0</v>
      </c>
      <c r="T58" s="35"/>
      <c r="U58" s="30">
        <v>0</v>
      </c>
      <c r="V58" s="35"/>
      <c r="W58" s="30">
        <v>0</v>
      </c>
      <c r="X58" s="35"/>
      <c r="Y58" s="33">
        <v>0</v>
      </c>
      <c r="Z58" s="33"/>
      <c r="AA58" s="33">
        <v>0</v>
      </c>
      <c r="AB58" s="37"/>
    </row>
    <row r="59" spans="1:28">
      <c r="A59" s="41" t="s">
        <v>52</v>
      </c>
      <c r="B59" s="30">
        <f t="shared" si="31"/>
        <v>0</v>
      </c>
      <c r="C59" s="30">
        <f t="shared" si="16"/>
        <v>0</v>
      </c>
      <c r="D59" s="30">
        <f t="shared" si="29"/>
        <v>0</v>
      </c>
      <c r="E59" s="30">
        <v>0</v>
      </c>
      <c r="F59" s="30"/>
      <c r="G59" s="30">
        <v>0</v>
      </c>
      <c r="H59" s="30"/>
      <c r="I59" s="30">
        <v>0</v>
      </c>
      <c r="J59" s="30"/>
      <c r="K59" s="30">
        <v>0</v>
      </c>
      <c r="L59" s="30"/>
      <c r="M59" s="30">
        <v>0</v>
      </c>
      <c r="N59" s="35"/>
      <c r="O59" s="30">
        <v>0</v>
      </c>
      <c r="P59" s="35"/>
      <c r="Q59" s="30">
        <v>0</v>
      </c>
      <c r="R59" s="35"/>
      <c r="S59" s="30">
        <v>0</v>
      </c>
      <c r="T59" s="35"/>
      <c r="U59" s="30">
        <v>0</v>
      </c>
      <c r="V59" s="35"/>
      <c r="W59" s="30">
        <v>0</v>
      </c>
      <c r="X59" s="35"/>
      <c r="Y59" s="33">
        <v>0</v>
      </c>
      <c r="Z59" s="33"/>
      <c r="AA59" s="33">
        <v>0</v>
      </c>
      <c r="AB59" s="37"/>
    </row>
    <row r="60" spans="1:28">
      <c r="A60" s="41" t="s">
        <v>53</v>
      </c>
      <c r="B60" s="30">
        <f t="shared" si="31"/>
        <v>0</v>
      </c>
      <c r="C60" s="30">
        <f t="shared" si="16"/>
        <v>0</v>
      </c>
      <c r="D60" s="30">
        <f t="shared" si="29"/>
        <v>0</v>
      </c>
      <c r="E60" s="30">
        <v>0</v>
      </c>
      <c r="F60" s="30"/>
      <c r="G60" s="30">
        <v>0</v>
      </c>
      <c r="H60" s="30"/>
      <c r="I60" s="30">
        <v>0</v>
      </c>
      <c r="J60" s="30"/>
      <c r="K60" s="30">
        <v>0</v>
      </c>
      <c r="L60" s="30"/>
      <c r="M60" s="30">
        <v>0</v>
      </c>
      <c r="N60" s="35"/>
      <c r="O60" s="30">
        <v>0</v>
      </c>
      <c r="P60" s="35"/>
      <c r="Q60" s="30">
        <v>0</v>
      </c>
      <c r="R60" s="35"/>
      <c r="S60" s="30">
        <v>0</v>
      </c>
      <c r="T60" s="35"/>
      <c r="U60" s="30">
        <v>0</v>
      </c>
      <c r="V60" s="35"/>
      <c r="W60" s="30">
        <v>0</v>
      </c>
      <c r="X60" s="35"/>
      <c r="Y60" s="33">
        <v>0</v>
      </c>
      <c r="Z60" s="33"/>
      <c r="AA60" s="33">
        <v>0</v>
      </c>
      <c r="AB60" s="37"/>
    </row>
    <row r="61" spans="1:28">
      <c r="A61" s="29" t="s">
        <v>54</v>
      </c>
      <c r="B61" s="30">
        <f>SUM(C61,D61)</f>
        <v>166</v>
      </c>
      <c r="C61" s="30">
        <f t="shared" si="16"/>
        <v>44</v>
      </c>
      <c r="D61" s="30">
        <f t="shared" si="29"/>
        <v>122</v>
      </c>
      <c r="E61" s="30">
        <v>0</v>
      </c>
      <c r="F61" s="30"/>
      <c r="G61" s="30">
        <v>0</v>
      </c>
      <c r="H61" s="30"/>
      <c r="I61" s="30">
        <v>0</v>
      </c>
      <c r="J61" s="30"/>
      <c r="K61" s="30">
        <v>0</v>
      </c>
      <c r="L61" s="30"/>
      <c r="M61" s="30">
        <v>0</v>
      </c>
      <c r="N61" s="35"/>
      <c r="O61" s="30">
        <v>0</v>
      </c>
      <c r="P61" s="35"/>
      <c r="Q61" s="30">
        <v>41</v>
      </c>
      <c r="R61" s="35">
        <f t="shared" si="4"/>
        <v>32.283464566929133</v>
      </c>
      <c r="S61" s="30">
        <v>86</v>
      </c>
      <c r="T61" s="35">
        <f t="shared" si="5"/>
        <v>67.716535433070874</v>
      </c>
      <c r="U61" s="30">
        <v>3</v>
      </c>
      <c r="V61" s="35">
        <f t="shared" si="6"/>
        <v>7.6923076923076925</v>
      </c>
      <c r="W61" s="30">
        <v>36</v>
      </c>
      <c r="X61" s="35">
        <f t="shared" si="7"/>
        <v>92.307692307692307</v>
      </c>
      <c r="Y61" s="33">
        <v>0</v>
      </c>
      <c r="Z61" s="33"/>
      <c r="AA61" s="33">
        <v>0</v>
      </c>
      <c r="AB61" s="37"/>
    </row>
    <row r="62" spans="1:28">
      <c r="A62" s="42" t="s">
        <v>59</v>
      </c>
      <c r="B62" s="30">
        <f>SUM(C62,D62)</f>
        <v>688</v>
      </c>
      <c r="C62" s="30">
        <f t="shared" si="16"/>
        <v>207</v>
      </c>
      <c r="D62" s="30">
        <f t="shared" si="29"/>
        <v>481</v>
      </c>
      <c r="E62" s="30">
        <f>SUM(E63+E67+E71)</f>
        <v>0</v>
      </c>
      <c r="F62" s="30"/>
      <c r="G62" s="30">
        <f t="shared" ref="G62:AA62" si="34">SUM(G63+G67+G71)</f>
        <v>0</v>
      </c>
      <c r="H62" s="30"/>
      <c r="I62" s="30">
        <f t="shared" si="34"/>
        <v>0</v>
      </c>
      <c r="J62" s="30"/>
      <c r="K62" s="30">
        <f t="shared" si="34"/>
        <v>0</v>
      </c>
      <c r="L62" s="30"/>
      <c r="M62" s="30">
        <f t="shared" si="34"/>
        <v>2</v>
      </c>
      <c r="N62" s="35">
        <f>M62/(M62+O62)*100</f>
        <v>40</v>
      </c>
      <c r="O62" s="30">
        <f t="shared" si="34"/>
        <v>3</v>
      </c>
      <c r="P62" s="35">
        <f>O62/(O62+M62)*100</f>
        <v>60</v>
      </c>
      <c r="Q62" s="30">
        <f t="shared" si="34"/>
        <v>179</v>
      </c>
      <c r="R62" s="35">
        <f t="shared" si="4"/>
        <v>33.837429111531193</v>
      </c>
      <c r="S62" s="30">
        <f t="shared" si="34"/>
        <v>350</v>
      </c>
      <c r="T62" s="35">
        <f t="shared" si="5"/>
        <v>66.162570888468807</v>
      </c>
      <c r="U62" s="30">
        <f t="shared" si="34"/>
        <v>26</v>
      </c>
      <c r="V62" s="35">
        <f t="shared" si="6"/>
        <v>16.883116883116884</v>
      </c>
      <c r="W62" s="30">
        <f t="shared" si="34"/>
        <v>128</v>
      </c>
      <c r="X62" s="35">
        <f t="shared" si="7"/>
        <v>83.116883116883116</v>
      </c>
      <c r="Y62" s="33">
        <f t="shared" si="34"/>
        <v>0</v>
      </c>
      <c r="Z62" s="33"/>
      <c r="AA62" s="33">
        <f t="shared" si="34"/>
        <v>0</v>
      </c>
      <c r="AB62" s="37"/>
    </row>
    <row r="63" spans="1:28">
      <c r="A63" s="29" t="s">
        <v>48</v>
      </c>
      <c r="B63" s="30">
        <f t="shared" ref="B63:B70" si="35">SUM(C63,D63)</f>
        <v>394</v>
      </c>
      <c r="C63" s="30">
        <f t="shared" si="16"/>
        <v>123</v>
      </c>
      <c r="D63" s="30">
        <f t="shared" si="29"/>
        <v>271</v>
      </c>
      <c r="E63" s="30">
        <f>SUM(E64+E65+E66)</f>
        <v>0</v>
      </c>
      <c r="F63" s="30"/>
      <c r="G63" s="30">
        <f t="shared" ref="G63:AA63" si="36">SUM(G64+G65+G66)</f>
        <v>0</v>
      </c>
      <c r="H63" s="30"/>
      <c r="I63" s="30">
        <f t="shared" si="36"/>
        <v>0</v>
      </c>
      <c r="J63" s="30"/>
      <c r="K63" s="30">
        <f t="shared" si="36"/>
        <v>0</v>
      </c>
      <c r="L63" s="30"/>
      <c r="M63" s="30">
        <f t="shared" si="36"/>
        <v>2</v>
      </c>
      <c r="N63" s="35">
        <f>M63/(M63+O63)*100</f>
        <v>40</v>
      </c>
      <c r="O63" s="30">
        <f t="shared" si="36"/>
        <v>3</v>
      </c>
      <c r="P63" s="35">
        <f>O63/(O63+M63)*100</f>
        <v>60</v>
      </c>
      <c r="Q63" s="30">
        <f t="shared" si="36"/>
        <v>105</v>
      </c>
      <c r="R63" s="35">
        <f t="shared" si="4"/>
        <v>35.593220338983052</v>
      </c>
      <c r="S63" s="30">
        <f t="shared" si="36"/>
        <v>190</v>
      </c>
      <c r="T63" s="35">
        <f t="shared" si="5"/>
        <v>64.406779661016941</v>
      </c>
      <c r="U63" s="30">
        <f t="shared" si="36"/>
        <v>16</v>
      </c>
      <c r="V63" s="35">
        <f t="shared" si="6"/>
        <v>17.021276595744681</v>
      </c>
      <c r="W63" s="30">
        <f t="shared" si="36"/>
        <v>78</v>
      </c>
      <c r="X63" s="35">
        <f t="shared" si="7"/>
        <v>82.978723404255319</v>
      </c>
      <c r="Y63" s="33">
        <f t="shared" si="36"/>
        <v>0</v>
      </c>
      <c r="Z63" s="33"/>
      <c r="AA63" s="33">
        <f t="shared" si="36"/>
        <v>0</v>
      </c>
      <c r="AB63" s="37"/>
    </row>
    <row r="64" spans="1:28">
      <c r="A64" s="40" t="s">
        <v>4</v>
      </c>
      <c r="B64" s="30">
        <f t="shared" si="35"/>
        <v>313</v>
      </c>
      <c r="C64" s="30">
        <f t="shared" si="16"/>
        <v>90</v>
      </c>
      <c r="D64" s="30">
        <f t="shared" si="29"/>
        <v>223</v>
      </c>
      <c r="E64" s="30">
        <v>0</v>
      </c>
      <c r="F64" s="30"/>
      <c r="G64" s="30">
        <v>0</v>
      </c>
      <c r="H64" s="30"/>
      <c r="I64" s="30">
        <v>0</v>
      </c>
      <c r="J64" s="30"/>
      <c r="K64" s="30">
        <v>0</v>
      </c>
      <c r="L64" s="30"/>
      <c r="M64" s="30">
        <v>2</v>
      </c>
      <c r="N64" s="35">
        <f>M64/(M64+O64)*100</f>
        <v>40</v>
      </c>
      <c r="O64" s="30">
        <v>3</v>
      </c>
      <c r="P64" s="35">
        <f>O64/(O64+M64)*100</f>
        <v>60</v>
      </c>
      <c r="Q64" s="30">
        <v>76</v>
      </c>
      <c r="R64" s="35">
        <f t="shared" si="4"/>
        <v>32.758620689655174</v>
      </c>
      <c r="S64" s="30">
        <v>156</v>
      </c>
      <c r="T64" s="35">
        <f t="shared" si="5"/>
        <v>67.241379310344826</v>
      </c>
      <c r="U64" s="30">
        <v>12</v>
      </c>
      <c r="V64" s="35">
        <f t="shared" si="6"/>
        <v>15.789473684210526</v>
      </c>
      <c r="W64" s="30">
        <v>64</v>
      </c>
      <c r="X64" s="35">
        <f t="shared" si="7"/>
        <v>84.210526315789465</v>
      </c>
      <c r="Y64" s="33">
        <v>0</v>
      </c>
      <c r="Z64" s="33"/>
      <c r="AA64" s="33">
        <v>0</v>
      </c>
      <c r="AB64" s="37"/>
    </row>
    <row r="65" spans="1:28">
      <c r="A65" s="40" t="s">
        <v>5</v>
      </c>
      <c r="B65" s="30">
        <f t="shared" si="35"/>
        <v>18</v>
      </c>
      <c r="C65" s="30">
        <f t="shared" si="16"/>
        <v>8</v>
      </c>
      <c r="D65" s="30">
        <f t="shared" si="29"/>
        <v>10</v>
      </c>
      <c r="E65" s="30">
        <v>0</v>
      </c>
      <c r="F65" s="30"/>
      <c r="G65" s="30">
        <v>0</v>
      </c>
      <c r="H65" s="30"/>
      <c r="I65" s="30">
        <v>0</v>
      </c>
      <c r="J65" s="30"/>
      <c r="K65" s="30">
        <v>0</v>
      </c>
      <c r="L65" s="30"/>
      <c r="M65" s="30">
        <v>0</v>
      </c>
      <c r="N65" s="35"/>
      <c r="O65" s="30">
        <v>0</v>
      </c>
      <c r="P65" s="35"/>
      <c r="Q65" s="30">
        <v>6</v>
      </c>
      <c r="R65" s="35">
        <f t="shared" si="4"/>
        <v>66.666666666666657</v>
      </c>
      <c r="S65" s="30">
        <v>3</v>
      </c>
      <c r="T65" s="35">
        <f t="shared" si="5"/>
        <v>33.333333333333329</v>
      </c>
      <c r="U65" s="30">
        <v>2</v>
      </c>
      <c r="V65" s="35">
        <f t="shared" si="6"/>
        <v>22.222222222222221</v>
      </c>
      <c r="W65" s="30">
        <v>7</v>
      </c>
      <c r="X65" s="35">
        <f t="shared" si="7"/>
        <v>77.777777777777786</v>
      </c>
      <c r="Y65" s="33">
        <v>0</v>
      </c>
      <c r="Z65" s="33"/>
      <c r="AA65" s="33">
        <v>0</v>
      </c>
      <c r="AB65" s="37"/>
    </row>
    <row r="66" spans="1:28">
      <c r="A66" s="40" t="s">
        <v>49</v>
      </c>
      <c r="B66" s="30">
        <f t="shared" si="35"/>
        <v>63</v>
      </c>
      <c r="C66" s="30">
        <f t="shared" si="16"/>
        <v>25</v>
      </c>
      <c r="D66" s="30">
        <f t="shared" si="29"/>
        <v>38</v>
      </c>
      <c r="E66" s="30">
        <v>0</v>
      </c>
      <c r="F66" s="30"/>
      <c r="G66" s="30">
        <v>0</v>
      </c>
      <c r="H66" s="30"/>
      <c r="I66" s="30">
        <v>0</v>
      </c>
      <c r="J66" s="30"/>
      <c r="K66" s="30">
        <v>0</v>
      </c>
      <c r="L66" s="30"/>
      <c r="M66" s="30">
        <v>0</v>
      </c>
      <c r="N66" s="35"/>
      <c r="O66" s="30">
        <v>0</v>
      </c>
      <c r="P66" s="35"/>
      <c r="Q66" s="30">
        <v>23</v>
      </c>
      <c r="R66" s="35">
        <f t="shared" si="4"/>
        <v>42.592592592592595</v>
      </c>
      <c r="S66" s="30">
        <v>31</v>
      </c>
      <c r="T66" s="35">
        <f t="shared" si="5"/>
        <v>57.407407407407405</v>
      </c>
      <c r="U66" s="30">
        <v>2</v>
      </c>
      <c r="V66" s="35">
        <f t="shared" si="6"/>
        <v>22.222222222222221</v>
      </c>
      <c r="W66" s="30">
        <v>7</v>
      </c>
      <c r="X66" s="35">
        <f t="shared" si="7"/>
        <v>77.777777777777786</v>
      </c>
      <c r="Y66" s="33">
        <v>0</v>
      </c>
      <c r="Z66" s="33"/>
      <c r="AA66" s="33">
        <v>0</v>
      </c>
      <c r="AB66" s="37"/>
    </row>
    <row r="67" spans="1:28">
      <c r="A67" s="29" t="s">
        <v>50</v>
      </c>
      <c r="B67" s="30">
        <f t="shared" si="35"/>
        <v>4</v>
      </c>
      <c r="C67" s="30">
        <f t="shared" si="16"/>
        <v>1</v>
      </c>
      <c r="D67" s="30">
        <f t="shared" si="29"/>
        <v>3</v>
      </c>
      <c r="E67" s="30">
        <f>SUM(E68+E69+E70)</f>
        <v>0</v>
      </c>
      <c r="F67" s="30"/>
      <c r="G67" s="30">
        <f t="shared" ref="G67:AA67" si="37">SUM(G68+G69+G70)</f>
        <v>0</v>
      </c>
      <c r="H67" s="30"/>
      <c r="I67" s="30">
        <f t="shared" si="37"/>
        <v>0</v>
      </c>
      <c r="J67" s="30"/>
      <c r="K67" s="30">
        <f t="shared" si="37"/>
        <v>0</v>
      </c>
      <c r="L67" s="30"/>
      <c r="M67" s="30">
        <f t="shared" si="37"/>
        <v>0</v>
      </c>
      <c r="N67" s="35"/>
      <c r="O67" s="30">
        <f t="shared" si="37"/>
        <v>0</v>
      </c>
      <c r="P67" s="35"/>
      <c r="Q67" s="30">
        <f t="shared" si="37"/>
        <v>1</v>
      </c>
      <c r="R67" s="35">
        <f t="shared" si="4"/>
        <v>50</v>
      </c>
      <c r="S67" s="30">
        <f t="shared" si="37"/>
        <v>1</v>
      </c>
      <c r="T67" s="35">
        <f t="shared" si="5"/>
        <v>50</v>
      </c>
      <c r="U67" s="30">
        <f t="shared" si="37"/>
        <v>0</v>
      </c>
      <c r="V67" s="35">
        <f t="shared" si="6"/>
        <v>0</v>
      </c>
      <c r="W67" s="30">
        <f t="shared" si="37"/>
        <v>2</v>
      </c>
      <c r="X67" s="35">
        <f t="shared" si="7"/>
        <v>100</v>
      </c>
      <c r="Y67" s="33">
        <f t="shared" si="37"/>
        <v>0</v>
      </c>
      <c r="Z67" s="33"/>
      <c r="AA67" s="33">
        <f t="shared" si="37"/>
        <v>0</v>
      </c>
      <c r="AB67" s="37"/>
    </row>
    <row r="68" spans="1:28">
      <c r="A68" s="41" t="s">
        <v>51</v>
      </c>
      <c r="B68" s="30">
        <f t="shared" si="35"/>
        <v>0</v>
      </c>
      <c r="C68" s="30">
        <f t="shared" si="16"/>
        <v>0</v>
      </c>
      <c r="D68" s="30">
        <f t="shared" si="29"/>
        <v>0</v>
      </c>
      <c r="E68" s="30">
        <v>0</v>
      </c>
      <c r="F68" s="30"/>
      <c r="G68" s="30">
        <v>0</v>
      </c>
      <c r="H68" s="30"/>
      <c r="I68" s="30">
        <v>0</v>
      </c>
      <c r="J68" s="30"/>
      <c r="K68" s="30">
        <v>0</v>
      </c>
      <c r="L68" s="30"/>
      <c r="M68" s="30">
        <v>0</v>
      </c>
      <c r="N68" s="35"/>
      <c r="O68" s="30">
        <v>0</v>
      </c>
      <c r="P68" s="35"/>
      <c r="Q68" s="30">
        <v>0</v>
      </c>
      <c r="R68" s="35"/>
      <c r="S68" s="30">
        <v>0</v>
      </c>
      <c r="T68" s="35"/>
      <c r="U68" s="30">
        <v>0</v>
      </c>
      <c r="V68" s="35"/>
      <c r="W68" s="30">
        <v>0</v>
      </c>
      <c r="X68" s="35"/>
      <c r="Y68" s="33">
        <v>0</v>
      </c>
      <c r="Z68" s="33"/>
      <c r="AA68" s="33">
        <v>0</v>
      </c>
      <c r="AB68" s="37"/>
    </row>
    <row r="69" spans="1:28">
      <c r="A69" s="41" t="s">
        <v>52</v>
      </c>
      <c r="B69" s="30">
        <f t="shared" si="35"/>
        <v>4</v>
      </c>
      <c r="C69" s="30">
        <f t="shared" si="16"/>
        <v>1</v>
      </c>
      <c r="D69" s="30">
        <f t="shared" si="29"/>
        <v>3</v>
      </c>
      <c r="E69" s="30">
        <v>0</v>
      </c>
      <c r="F69" s="30"/>
      <c r="G69" s="30">
        <v>0</v>
      </c>
      <c r="H69" s="30"/>
      <c r="I69" s="30">
        <v>0</v>
      </c>
      <c r="J69" s="30"/>
      <c r="K69" s="30">
        <v>0</v>
      </c>
      <c r="L69" s="30"/>
      <c r="M69" s="30">
        <v>0</v>
      </c>
      <c r="N69" s="35"/>
      <c r="O69" s="30">
        <v>0</v>
      </c>
      <c r="P69" s="35"/>
      <c r="Q69" s="30">
        <v>1</v>
      </c>
      <c r="R69" s="35">
        <f t="shared" si="4"/>
        <v>50</v>
      </c>
      <c r="S69" s="30">
        <v>1</v>
      </c>
      <c r="T69" s="35">
        <f t="shared" si="5"/>
        <v>50</v>
      </c>
      <c r="U69" s="30">
        <v>0</v>
      </c>
      <c r="V69" s="35">
        <f t="shared" si="6"/>
        <v>0</v>
      </c>
      <c r="W69" s="30">
        <v>2</v>
      </c>
      <c r="X69" s="35">
        <f t="shared" si="7"/>
        <v>100</v>
      </c>
      <c r="Y69" s="33">
        <v>0</v>
      </c>
      <c r="Z69" s="33"/>
      <c r="AA69" s="33">
        <v>0</v>
      </c>
      <c r="AB69" s="37"/>
    </row>
    <row r="70" spans="1:28">
      <c r="A70" s="41" t="s">
        <v>53</v>
      </c>
      <c r="B70" s="30">
        <f t="shared" si="35"/>
        <v>0</v>
      </c>
      <c r="C70" s="30">
        <f t="shared" si="16"/>
        <v>0</v>
      </c>
      <c r="D70" s="30">
        <f t="shared" si="29"/>
        <v>0</v>
      </c>
      <c r="E70" s="30">
        <v>0</v>
      </c>
      <c r="F70" s="30"/>
      <c r="G70" s="30">
        <v>0</v>
      </c>
      <c r="H70" s="30"/>
      <c r="I70" s="30">
        <v>0</v>
      </c>
      <c r="J70" s="30"/>
      <c r="K70" s="30">
        <v>0</v>
      </c>
      <c r="L70" s="30"/>
      <c r="M70" s="30">
        <v>0</v>
      </c>
      <c r="N70" s="35"/>
      <c r="O70" s="30">
        <v>0</v>
      </c>
      <c r="P70" s="35"/>
      <c r="Q70" s="30">
        <v>0</v>
      </c>
      <c r="R70" s="35"/>
      <c r="S70" s="30">
        <v>0</v>
      </c>
      <c r="T70" s="35"/>
      <c r="U70" s="30">
        <v>0</v>
      </c>
      <c r="V70" s="35"/>
      <c r="W70" s="30">
        <v>0</v>
      </c>
      <c r="X70" s="35"/>
      <c r="Y70" s="33">
        <v>0</v>
      </c>
      <c r="Z70" s="33"/>
      <c r="AA70" s="33">
        <v>0</v>
      </c>
      <c r="AB70" s="37"/>
    </row>
    <row r="71" spans="1:28">
      <c r="A71" s="29" t="s">
        <v>54</v>
      </c>
      <c r="B71" s="30">
        <f>SUM(C71,D71)</f>
        <v>290</v>
      </c>
      <c r="C71" s="30">
        <f t="shared" si="16"/>
        <v>83</v>
      </c>
      <c r="D71" s="30">
        <f t="shared" si="29"/>
        <v>207</v>
      </c>
      <c r="E71" s="30">
        <v>0</v>
      </c>
      <c r="F71" s="30"/>
      <c r="G71" s="30">
        <v>0</v>
      </c>
      <c r="H71" s="30"/>
      <c r="I71" s="30">
        <v>0</v>
      </c>
      <c r="J71" s="30"/>
      <c r="K71" s="30">
        <v>0</v>
      </c>
      <c r="L71" s="30"/>
      <c r="M71" s="30">
        <v>0</v>
      </c>
      <c r="N71" s="35"/>
      <c r="O71" s="30">
        <v>0</v>
      </c>
      <c r="P71" s="35"/>
      <c r="Q71" s="30">
        <v>73</v>
      </c>
      <c r="R71" s="35">
        <f t="shared" si="4"/>
        <v>31.46551724137931</v>
      </c>
      <c r="S71" s="30">
        <v>159</v>
      </c>
      <c r="T71" s="35">
        <f t="shared" si="5"/>
        <v>68.534482758620683</v>
      </c>
      <c r="U71" s="30">
        <v>10</v>
      </c>
      <c r="V71" s="35">
        <f t="shared" si="6"/>
        <v>17.241379310344829</v>
      </c>
      <c r="W71" s="30">
        <v>48</v>
      </c>
      <c r="X71" s="35">
        <f t="shared" si="7"/>
        <v>82.758620689655174</v>
      </c>
      <c r="Y71" s="33">
        <v>0</v>
      </c>
      <c r="Z71" s="33"/>
      <c r="AA71" s="33">
        <v>0</v>
      </c>
      <c r="AB71" s="37"/>
    </row>
    <row r="72" spans="1:28" ht="32.4">
      <c r="A72" s="42" t="s">
        <v>60</v>
      </c>
      <c r="B72" s="30">
        <f>SUM(C72,D72)</f>
        <v>1876</v>
      </c>
      <c r="C72" s="30">
        <f t="shared" si="16"/>
        <v>813</v>
      </c>
      <c r="D72" s="30">
        <f t="shared" si="29"/>
        <v>1063</v>
      </c>
      <c r="E72" s="30">
        <f>SUM(E73+E77+E81)</f>
        <v>0</v>
      </c>
      <c r="F72" s="30"/>
      <c r="G72" s="30">
        <f t="shared" ref="G72:AA72" si="38">SUM(G73+G77+G81)</f>
        <v>0</v>
      </c>
      <c r="H72" s="30"/>
      <c r="I72" s="30">
        <f t="shared" si="38"/>
        <v>0</v>
      </c>
      <c r="J72" s="30"/>
      <c r="K72" s="30">
        <f t="shared" si="38"/>
        <v>0</v>
      </c>
      <c r="L72" s="30"/>
      <c r="M72" s="30">
        <f t="shared" si="38"/>
        <v>27</v>
      </c>
      <c r="N72" s="35">
        <f>M72/(M72+O72)*100</f>
        <v>90</v>
      </c>
      <c r="O72" s="30">
        <f t="shared" si="38"/>
        <v>3</v>
      </c>
      <c r="P72" s="35">
        <f>O72/(O72+M72)*100</f>
        <v>10</v>
      </c>
      <c r="Q72" s="30">
        <f>SUM(Q73+Q77+Q81)</f>
        <v>709</v>
      </c>
      <c r="R72" s="35">
        <f t="shared" si="4"/>
        <v>47.266666666666666</v>
      </c>
      <c r="S72" s="30">
        <f t="shared" si="38"/>
        <v>791</v>
      </c>
      <c r="T72" s="35">
        <f t="shared" si="5"/>
        <v>52.733333333333334</v>
      </c>
      <c r="U72" s="30">
        <f t="shared" si="38"/>
        <v>77</v>
      </c>
      <c r="V72" s="35">
        <f t="shared" si="6"/>
        <v>22.318840579710145</v>
      </c>
      <c r="W72" s="30">
        <f t="shared" si="38"/>
        <v>268</v>
      </c>
      <c r="X72" s="35">
        <f t="shared" si="7"/>
        <v>77.681159420289859</v>
      </c>
      <c r="Y72" s="33">
        <f t="shared" si="38"/>
        <v>0</v>
      </c>
      <c r="Z72" s="33"/>
      <c r="AA72" s="33">
        <f t="shared" si="38"/>
        <v>1</v>
      </c>
      <c r="AB72" s="37">
        <f>AA72/(AA72+Y72)*100</f>
        <v>100</v>
      </c>
    </row>
    <row r="73" spans="1:28">
      <c r="A73" s="29" t="s">
        <v>48</v>
      </c>
      <c r="B73" s="30">
        <f t="shared" ref="B73:B81" si="39">SUM(C73,D73)</f>
        <v>1094</v>
      </c>
      <c r="C73" s="30">
        <f t="shared" si="16"/>
        <v>535</v>
      </c>
      <c r="D73" s="30">
        <f t="shared" si="29"/>
        <v>559</v>
      </c>
      <c r="E73" s="30">
        <f>SUM(E74+E75+E76)</f>
        <v>0</v>
      </c>
      <c r="F73" s="30"/>
      <c r="G73" s="30">
        <f t="shared" ref="G73:AA73" si="40">SUM(G74+G75+G76)</f>
        <v>0</v>
      </c>
      <c r="H73" s="30"/>
      <c r="I73" s="30">
        <f t="shared" si="40"/>
        <v>0</v>
      </c>
      <c r="J73" s="30"/>
      <c r="K73" s="30">
        <f t="shared" si="40"/>
        <v>0</v>
      </c>
      <c r="L73" s="30"/>
      <c r="M73" s="30">
        <f t="shared" si="40"/>
        <v>27</v>
      </c>
      <c r="N73" s="35">
        <f>M73/(M73+O73)*100</f>
        <v>90</v>
      </c>
      <c r="O73" s="30">
        <f t="shared" si="40"/>
        <v>3</v>
      </c>
      <c r="P73" s="35">
        <f>O73/(O73+M73)*100</f>
        <v>10</v>
      </c>
      <c r="Q73" s="30">
        <f t="shared" si="40"/>
        <v>452</v>
      </c>
      <c r="R73" s="35">
        <f t="shared" si="4"/>
        <v>55.256723716381416</v>
      </c>
      <c r="S73" s="30">
        <f t="shared" si="40"/>
        <v>366</v>
      </c>
      <c r="T73" s="35">
        <f t="shared" si="5"/>
        <v>44.743276283618584</v>
      </c>
      <c r="U73" s="30">
        <f t="shared" si="40"/>
        <v>56</v>
      </c>
      <c r="V73" s="35">
        <f t="shared" si="6"/>
        <v>22.857142857142858</v>
      </c>
      <c r="W73" s="30">
        <f t="shared" si="40"/>
        <v>189</v>
      </c>
      <c r="X73" s="35">
        <f t="shared" si="7"/>
        <v>77.142857142857153</v>
      </c>
      <c r="Y73" s="33">
        <f t="shared" si="40"/>
        <v>0</v>
      </c>
      <c r="Z73" s="33"/>
      <c r="AA73" s="33">
        <f t="shared" si="40"/>
        <v>1</v>
      </c>
      <c r="AB73" s="37">
        <f>AA73/(AA73+Y73)*100</f>
        <v>100</v>
      </c>
    </row>
    <row r="74" spans="1:28">
      <c r="A74" s="40" t="s">
        <v>4</v>
      </c>
      <c r="B74" s="30">
        <f t="shared" si="39"/>
        <v>906</v>
      </c>
      <c r="C74" s="30">
        <f t="shared" si="16"/>
        <v>373</v>
      </c>
      <c r="D74" s="30">
        <f t="shared" si="29"/>
        <v>533</v>
      </c>
      <c r="E74" s="30">
        <v>0</v>
      </c>
      <c r="F74" s="30"/>
      <c r="G74" s="30">
        <v>0</v>
      </c>
      <c r="H74" s="30"/>
      <c r="I74" s="30">
        <v>0</v>
      </c>
      <c r="J74" s="30"/>
      <c r="K74" s="30">
        <v>0</v>
      </c>
      <c r="L74" s="30"/>
      <c r="M74" s="30">
        <v>27</v>
      </c>
      <c r="N74" s="35">
        <f>M74/(M74+O74)*100</f>
        <v>90</v>
      </c>
      <c r="O74" s="30">
        <v>3</v>
      </c>
      <c r="P74" s="35">
        <f>O74/(O74+M74)*100</f>
        <v>10</v>
      </c>
      <c r="Q74" s="30">
        <v>291</v>
      </c>
      <c r="R74" s="35">
        <f t="shared" si="4"/>
        <v>45.899053627760253</v>
      </c>
      <c r="S74" s="30">
        <v>343</v>
      </c>
      <c r="T74" s="35">
        <f t="shared" si="5"/>
        <v>54.100946372239747</v>
      </c>
      <c r="U74" s="30">
        <v>55</v>
      </c>
      <c r="V74" s="35">
        <f t="shared" si="6"/>
        <v>22.821576763485478</v>
      </c>
      <c r="W74" s="30">
        <v>186</v>
      </c>
      <c r="X74" s="35">
        <f t="shared" si="7"/>
        <v>77.178423236514533</v>
      </c>
      <c r="Y74" s="33">
        <v>0</v>
      </c>
      <c r="Z74" s="33"/>
      <c r="AA74" s="33">
        <v>1</v>
      </c>
      <c r="AB74" s="37">
        <f>AA74/(AA74+Y74)*100</f>
        <v>100</v>
      </c>
    </row>
    <row r="75" spans="1:28">
      <c r="A75" s="40" t="s">
        <v>5</v>
      </c>
      <c r="B75" s="30">
        <f t="shared" si="39"/>
        <v>2</v>
      </c>
      <c r="C75" s="30">
        <f t="shared" si="16"/>
        <v>0</v>
      </c>
      <c r="D75" s="30">
        <f t="shared" si="29"/>
        <v>2</v>
      </c>
      <c r="E75" s="30">
        <v>0</v>
      </c>
      <c r="F75" s="30"/>
      <c r="G75" s="30">
        <v>0</v>
      </c>
      <c r="H75" s="30"/>
      <c r="I75" s="30">
        <v>0</v>
      </c>
      <c r="J75" s="30"/>
      <c r="K75" s="30">
        <v>0</v>
      </c>
      <c r="L75" s="30"/>
      <c r="M75" s="30">
        <v>0</v>
      </c>
      <c r="N75" s="35"/>
      <c r="O75" s="30">
        <v>0</v>
      </c>
      <c r="P75" s="35"/>
      <c r="Q75" s="30">
        <v>0</v>
      </c>
      <c r="R75" s="35">
        <f t="shared" si="4"/>
        <v>0</v>
      </c>
      <c r="S75" s="30">
        <v>1</v>
      </c>
      <c r="T75" s="35">
        <f t="shared" si="5"/>
        <v>100</v>
      </c>
      <c r="U75" s="30">
        <v>0</v>
      </c>
      <c r="V75" s="35">
        <f t="shared" si="6"/>
        <v>0</v>
      </c>
      <c r="W75" s="30">
        <v>1</v>
      </c>
      <c r="X75" s="35">
        <f t="shared" si="7"/>
        <v>100</v>
      </c>
      <c r="Y75" s="33">
        <v>0</v>
      </c>
      <c r="Z75" s="33"/>
      <c r="AA75" s="33">
        <v>0</v>
      </c>
      <c r="AB75" s="37"/>
    </row>
    <row r="76" spans="1:28">
      <c r="A76" s="40" t="s">
        <v>49</v>
      </c>
      <c r="B76" s="30">
        <f t="shared" si="39"/>
        <v>186</v>
      </c>
      <c r="C76" s="30">
        <f t="shared" si="16"/>
        <v>162</v>
      </c>
      <c r="D76" s="30">
        <f t="shared" si="29"/>
        <v>24</v>
      </c>
      <c r="E76" s="30">
        <v>0</v>
      </c>
      <c r="F76" s="30"/>
      <c r="G76" s="30">
        <v>0</v>
      </c>
      <c r="H76" s="30"/>
      <c r="I76" s="30">
        <v>0</v>
      </c>
      <c r="J76" s="30"/>
      <c r="K76" s="30">
        <v>0</v>
      </c>
      <c r="L76" s="30"/>
      <c r="M76" s="30">
        <v>0</v>
      </c>
      <c r="N76" s="35"/>
      <c r="O76" s="30">
        <v>0</v>
      </c>
      <c r="P76" s="35"/>
      <c r="Q76" s="30">
        <v>161</v>
      </c>
      <c r="R76" s="35">
        <f t="shared" ref="R76:R81" si="41">Q76/(Q76+S76)*100</f>
        <v>87.978142076502735</v>
      </c>
      <c r="S76" s="30">
        <v>22</v>
      </c>
      <c r="T76" s="35">
        <f t="shared" ref="T76:T81" si="42">S76/(S76+Q76)*100</f>
        <v>12.021857923497267</v>
      </c>
      <c r="U76" s="30">
        <v>1</v>
      </c>
      <c r="V76" s="35">
        <f t="shared" ref="V76:V81" si="43">U76/(U76+W76)*100</f>
        <v>33.333333333333329</v>
      </c>
      <c r="W76" s="30">
        <v>2</v>
      </c>
      <c r="X76" s="35">
        <f t="shared" ref="X76:X81" si="44">W76/(W76+U76)*100</f>
        <v>66.666666666666657</v>
      </c>
      <c r="Y76" s="33">
        <v>0</v>
      </c>
      <c r="Z76" s="33"/>
      <c r="AA76" s="33">
        <v>0</v>
      </c>
      <c r="AB76" s="37"/>
    </row>
    <row r="77" spans="1:28">
      <c r="A77" s="29" t="s">
        <v>50</v>
      </c>
      <c r="B77" s="30">
        <f t="shared" si="39"/>
        <v>9</v>
      </c>
      <c r="C77" s="30">
        <f t="shared" si="16"/>
        <v>3</v>
      </c>
      <c r="D77" s="30">
        <f t="shared" si="29"/>
        <v>6</v>
      </c>
      <c r="E77" s="30">
        <f>SUM(E78+E79+E80)</f>
        <v>0</v>
      </c>
      <c r="F77" s="30"/>
      <c r="G77" s="30">
        <f t="shared" ref="G77:AA77" si="45">SUM(G78+G79+G80)</f>
        <v>0</v>
      </c>
      <c r="H77" s="30"/>
      <c r="I77" s="30">
        <f t="shared" si="45"/>
        <v>0</v>
      </c>
      <c r="J77" s="30"/>
      <c r="K77" s="30">
        <f t="shared" si="45"/>
        <v>0</v>
      </c>
      <c r="L77" s="30"/>
      <c r="M77" s="30">
        <f t="shared" si="45"/>
        <v>0</v>
      </c>
      <c r="N77" s="35"/>
      <c r="O77" s="30">
        <f t="shared" si="45"/>
        <v>0</v>
      </c>
      <c r="P77" s="35"/>
      <c r="Q77" s="30">
        <f t="shared" si="45"/>
        <v>3</v>
      </c>
      <c r="R77" s="35">
        <f t="shared" si="41"/>
        <v>60</v>
      </c>
      <c r="S77" s="30">
        <f t="shared" si="45"/>
        <v>2</v>
      </c>
      <c r="T77" s="35">
        <f t="shared" si="42"/>
        <v>40</v>
      </c>
      <c r="U77" s="30">
        <f t="shared" si="45"/>
        <v>0</v>
      </c>
      <c r="V77" s="35">
        <f t="shared" si="43"/>
        <v>0</v>
      </c>
      <c r="W77" s="30">
        <f t="shared" si="45"/>
        <v>4</v>
      </c>
      <c r="X77" s="35">
        <f t="shared" si="44"/>
        <v>100</v>
      </c>
      <c r="Y77" s="33">
        <f t="shared" si="45"/>
        <v>0</v>
      </c>
      <c r="Z77" s="33"/>
      <c r="AA77" s="33">
        <f t="shared" si="45"/>
        <v>0</v>
      </c>
      <c r="AB77" s="37"/>
    </row>
    <row r="78" spans="1:28">
      <c r="A78" s="41" t="s">
        <v>51</v>
      </c>
      <c r="B78" s="30">
        <f t="shared" si="39"/>
        <v>3</v>
      </c>
      <c r="C78" s="30">
        <f t="shared" si="16"/>
        <v>0</v>
      </c>
      <c r="D78" s="30">
        <f t="shared" si="29"/>
        <v>3</v>
      </c>
      <c r="E78" s="30">
        <v>0</v>
      </c>
      <c r="F78" s="30"/>
      <c r="G78" s="30">
        <v>0</v>
      </c>
      <c r="H78" s="30"/>
      <c r="I78" s="30">
        <v>0</v>
      </c>
      <c r="J78" s="30"/>
      <c r="K78" s="30">
        <v>0</v>
      </c>
      <c r="L78" s="30"/>
      <c r="M78" s="30">
        <v>0</v>
      </c>
      <c r="N78" s="35"/>
      <c r="O78" s="30">
        <v>0</v>
      </c>
      <c r="P78" s="35"/>
      <c r="Q78" s="30">
        <v>0</v>
      </c>
      <c r="R78" s="35">
        <f t="shared" si="41"/>
        <v>0</v>
      </c>
      <c r="S78" s="30">
        <v>2</v>
      </c>
      <c r="T78" s="35">
        <f t="shared" si="42"/>
        <v>100</v>
      </c>
      <c r="U78" s="30">
        <v>0</v>
      </c>
      <c r="V78" s="35">
        <f t="shared" si="43"/>
        <v>0</v>
      </c>
      <c r="W78" s="30">
        <v>1</v>
      </c>
      <c r="X78" s="35">
        <f t="shared" si="44"/>
        <v>100</v>
      </c>
      <c r="Y78" s="33">
        <v>0</v>
      </c>
      <c r="Z78" s="33"/>
      <c r="AA78" s="33">
        <v>0</v>
      </c>
      <c r="AB78" s="37"/>
    </row>
    <row r="79" spans="1:28">
      <c r="A79" s="41" t="s">
        <v>52</v>
      </c>
      <c r="B79" s="30">
        <f t="shared" si="39"/>
        <v>6</v>
      </c>
      <c r="C79" s="30">
        <f t="shared" si="16"/>
        <v>3</v>
      </c>
      <c r="D79" s="30">
        <f t="shared" si="29"/>
        <v>3</v>
      </c>
      <c r="E79" s="30">
        <v>0</v>
      </c>
      <c r="F79" s="30"/>
      <c r="G79" s="30">
        <v>0</v>
      </c>
      <c r="H79" s="30"/>
      <c r="I79" s="30">
        <v>0</v>
      </c>
      <c r="J79" s="30"/>
      <c r="K79" s="30">
        <v>0</v>
      </c>
      <c r="L79" s="30"/>
      <c r="M79" s="30">
        <v>0</v>
      </c>
      <c r="N79" s="35"/>
      <c r="O79" s="30">
        <v>0</v>
      </c>
      <c r="P79" s="35"/>
      <c r="Q79" s="30">
        <v>3</v>
      </c>
      <c r="R79" s="35">
        <f t="shared" si="41"/>
        <v>100</v>
      </c>
      <c r="S79" s="30">
        <v>0</v>
      </c>
      <c r="T79" s="35">
        <f t="shared" si="42"/>
        <v>0</v>
      </c>
      <c r="U79" s="30">
        <v>0</v>
      </c>
      <c r="V79" s="35">
        <f t="shared" si="43"/>
        <v>0</v>
      </c>
      <c r="W79" s="30">
        <v>3</v>
      </c>
      <c r="X79" s="35">
        <f t="shared" si="44"/>
        <v>100</v>
      </c>
      <c r="Y79" s="33">
        <v>0</v>
      </c>
      <c r="Z79" s="33"/>
      <c r="AA79" s="33">
        <v>0</v>
      </c>
      <c r="AB79" s="37"/>
    </row>
    <row r="80" spans="1:28">
      <c r="A80" s="41" t="s">
        <v>53</v>
      </c>
      <c r="B80" s="30">
        <f>SUM(C80,D80)</f>
        <v>0</v>
      </c>
      <c r="C80" s="30">
        <f t="shared" si="16"/>
        <v>0</v>
      </c>
      <c r="D80" s="30">
        <f t="shared" si="29"/>
        <v>0</v>
      </c>
      <c r="E80" s="30">
        <v>0</v>
      </c>
      <c r="F80" s="30"/>
      <c r="G80" s="30">
        <v>0</v>
      </c>
      <c r="H80" s="30"/>
      <c r="I80" s="30">
        <v>0</v>
      </c>
      <c r="J80" s="30"/>
      <c r="K80" s="30">
        <v>0</v>
      </c>
      <c r="L80" s="30"/>
      <c r="M80" s="30">
        <v>0</v>
      </c>
      <c r="N80" s="35"/>
      <c r="O80" s="30">
        <v>0</v>
      </c>
      <c r="P80" s="35"/>
      <c r="Q80" s="30">
        <v>0</v>
      </c>
      <c r="R80" s="35"/>
      <c r="S80" s="30">
        <v>0</v>
      </c>
      <c r="T80" s="35"/>
      <c r="U80" s="30">
        <v>0</v>
      </c>
      <c r="V80" s="35"/>
      <c r="W80" s="30">
        <v>0</v>
      </c>
      <c r="X80" s="35"/>
      <c r="Y80" s="33">
        <v>0</v>
      </c>
      <c r="Z80" s="33"/>
      <c r="AA80" s="33">
        <v>0</v>
      </c>
      <c r="AB80" s="37"/>
    </row>
    <row r="81" spans="1:28" ht="16.8" thickBot="1">
      <c r="A81" s="43" t="s">
        <v>54</v>
      </c>
      <c r="B81" s="44">
        <f t="shared" si="39"/>
        <v>773</v>
      </c>
      <c r="C81" s="44">
        <f t="shared" si="16"/>
        <v>275</v>
      </c>
      <c r="D81" s="44">
        <f t="shared" si="29"/>
        <v>498</v>
      </c>
      <c r="E81" s="44">
        <v>0</v>
      </c>
      <c r="F81" s="44"/>
      <c r="G81" s="44">
        <v>0</v>
      </c>
      <c r="H81" s="44"/>
      <c r="I81" s="44">
        <v>0</v>
      </c>
      <c r="J81" s="44"/>
      <c r="K81" s="44">
        <v>0</v>
      </c>
      <c r="L81" s="44"/>
      <c r="M81" s="44">
        <v>0</v>
      </c>
      <c r="N81" s="45"/>
      <c r="O81" s="44">
        <v>0</v>
      </c>
      <c r="P81" s="45"/>
      <c r="Q81" s="44">
        <v>254</v>
      </c>
      <c r="R81" s="45">
        <f t="shared" si="41"/>
        <v>37.518463810930577</v>
      </c>
      <c r="S81" s="44">
        <v>423</v>
      </c>
      <c r="T81" s="45">
        <f t="shared" si="42"/>
        <v>62.481536189069416</v>
      </c>
      <c r="U81" s="44">
        <v>21</v>
      </c>
      <c r="V81" s="45">
        <f t="shared" si="43"/>
        <v>21.875</v>
      </c>
      <c r="W81" s="44">
        <v>75</v>
      </c>
      <c r="X81" s="45">
        <f t="shared" si="44"/>
        <v>78.125</v>
      </c>
      <c r="Y81" s="44">
        <v>0</v>
      </c>
      <c r="Z81" s="44"/>
      <c r="AA81" s="44">
        <v>0</v>
      </c>
      <c r="AB81" s="46"/>
    </row>
    <row r="82" spans="1:28">
      <c r="A82" s="47"/>
    </row>
  </sheetData>
  <mergeCells count="12">
    <mergeCell ref="U4:X8"/>
    <mergeCell ref="Y4:AB8"/>
    <mergeCell ref="B1:AA1"/>
    <mergeCell ref="B2:AA2"/>
    <mergeCell ref="B3:Q3"/>
    <mergeCell ref="U3:AA3"/>
    <mergeCell ref="Q4:T8"/>
    <mergeCell ref="A4:A9"/>
    <mergeCell ref="B4:D8"/>
    <mergeCell ref="E4:H8"/>
    <mergeCell ref="I4:L8"/>
    <mergeCell ref="M4:P8"/>
  </mergeCells>
  <phoneticPr fontId="8" type="noConversion"/>
  <pageMargins left="7.874015748031496E-2" right="7.874015748031496E-2" top="0.78740157480314965" bottom="0.6692913385826772" header="0.51181102362204722" footer="0.39370078740157483"/>
  <pageSetup paperSize="9" scale="70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">
    <pageSetUpPr fitToPage="1"/>
  </sheetPr>
  <dimension ref="A1:Q82"/>
  <sheetViews>
    <sheetView zoomScale="85" zoomScaleNormal="100" workbookViewId="0">
      <selection activeCell="G26" sqref="G26"/>
    </sheetView>
  </sheetViews>
  <sheetFormatPr defaultColWidth="9" defaultRowHeight="16.2"/>
  <cols>
    <col min="1" max="1" width="8.33203125" style="21" customWidth="1"/>
    <col min="2" max="2" width="28.109375" style="21" customWidth="1"/>
    <col min="3" max="3" width="9.44140625" style="48" customWidth="1"/>
    <col min="4" max="4" width="10.44140625" style="48" customWidth="1"/>
    <col min="5" max="5" width="9.88671875" style="48" customWidth="1"/>
    <col min="6" max="6" width="6.109375" style="48" customWidth="1"/>
    <col min="7" max="7" width="7.109375" style="48" customWidth="1"/>
    <col min="8" max="9" width="7.6640625" style="48" customWidth="1"/>
    <col min="10" max="10" width="9.109375" style="48" customWidth="1"/>
    <col min="11" max="11" width="9.44140625" style="48" customWidth="1"/>
    <col min="12" max="12" width="10.33203125" style="48" customWidth="1"/>
    <col min="13" max="13" width="10.88671875" style="48" customWidth="1"/>
    <col min="14" max="14" width="9.88671875" style="48" customWidth="1"/>
    <col min="15" max="15" width="10.33203125" style="48" customWidth="1"/>
    <col min="16" max="16" width="9.88671875" style="48" customWidth="1"/>
    <col min="17" max="17" width="10.109375" style="48" customWidth="1"/>
    <col min="18" max="16384" width="9" style="21"/>
  </cols>
  <sheetData>
    <row r="1" spans="1:17" ht="18" customHeight="1">
      <c r="A1" s="47"/>
      <c r="B1" s="20" t="s">
        <v>61</v>
      </c>
      <c r="C1" s="468" t="s">
        <v>62</v>
      </c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</row>
    <row r="2" spans="1:17" ht="15.75" customHeight="1">
      <c r="B2" s="22" t="s">
        <v>63</v>
      </c>
      <c r="C2" s="469" t="s">
        <v>64</v>
      </c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</row>
    <row r="3" spans="1:17" ht="14.25" customHeight="1">
      <c r="B3" s="49" t="s">
        <v>65</v>
      </c>
      <c r="C3" s="508" t="s">
        <v>66</v>
      </c>
      <c r="D3" s="509"/>
      <c r="E3" s="509"/>
      <c r="F3" s="509"/>
      <c r="G3" s="509"/>
      <c r="H3" s="509"/>
      <c r="I3" s="509"/>
      <c r="J3" s="509"/>
      <c r="K3" s="509"/>
      <c r="L3" s="509"/>
      <c r="M3" s="50"/>
      <c r="N3" s="510" t="s">
        <v>67</v>
      </c>
      <c r="O3" s="511"/>
      <c r="P3" s="511"/>
      <c r="Q3" s="511"/>
    </row>
    <row r="4" spans="1:17" ht="12" customHeight="1">
      <c r="B4" s="473" t="s">
        <v>68</v>
      </c>
      <c r="C4" s="476" t="s">
        <v>69</v>
      </c>
      <c r="D4" s="477"/>
      <c r="E4" s="478"/>
      <c r="F4" s="485" t="s">
        <v>70</v>
      </c>
      <c r="G4" s="486"/>
      <c r="H4" s="491" t="s">
        <v>71</v>
      </c>
      <c r="I4" s="492"/>
      <c r="J4" s="497" t="s">
        <v>72</v>
      </c>
      <c r="K4" s="498"/>
      <c r="L4" s="497" t="s">
        <v>73</v>
      </c>
      <c r="M4" s="498"/>
      <c r="N4" s="497" t="s">
        <v>74</v>
      </c>
      <c r="O4" s="503"/>
      <c r="P4" s="491" t="s">
        <v>44</v>
      </c>
      <c r="Q4" s="492"/>
    </row>
    <row r="5" spans="1:17" ht="9" customHeight="1">
      <c r="B5" s="474"/>
      <c r="C5" s="479"/>
      <c r="D5" s="480"/>
      <c r="E5" s="481"/>
      <c r="F5" s="487"/>
      <c r="G5" s="488"/>
      <c r="H5" s="493"/>
      <c r="I5" s="494"/>
      <c r="J5" s="499"/>
      <c r="K5" s="500"/>
      <c r="L5" s="499"/>
      <c r="M5" s="500"/>
      <c r="N5" s="504"/>
      <c r="O5" s="505"/>
      <c r="P5" s="493"/>
      <c r="Q5" s="494"/>
    </row>
    <row r="6" spans="1:17" ht="11.25" hidden="1" customHeight="1">
      <c r="B6" s="474"/>
      <c r="C6" s="479"/>
      <c r="D6" s="480"/>
      <c r="E6" s="481"/>
      <c r="F6" s="487"/>
      <c r="G6" s="488"/>
      <c r="H6" s="493"/>
      <c r="I6" s="494"/>
      <c r="J6" s="499"/>
      <c r="K6" s="500"/>
      <c r="L6" s="499"/>
      <c r="M6" s="500"/>
      <c r="N6" s="504"/>
      <c r="O6" s="505"/>
      <c r="P6" s="493"/>
      <c r="Q6" s="494"/>
    </row>
    <row r="7" spans="1:17" ht="12" customHeight="1">
      <c r="B7" s="474"/>
      <c r="C7" s="479"/>
      <c r="D7" s="480"/>
      <c r="E7" s="481"/>
      <c r="F7" s="487"/>
      <c r="G7" s="488"/>
      <c r="H7" s="493"/>
      <c r="I7" s="494"/>
      <c r="J7" s="499"/>
      <c r="K7" s="500"/>
      <c r="L7" s="499"/>
      <c r="M7" s="500"/>
      <c r="N7" s="504"/>
      <c r="O7" s="505"/>
      <c r="P7" s="493"/>
      <c r="Q7" s="494"/>
    </row>
    <row r="8" spans="1:17" ht="6" customHeight="1">
      <c r="B8" s="474"/>
      <c r="C8" s="482"/>
      <c r="D8" s="483"/>
      <c r="E8" s="484"/>
      <c r="F8" s="489"/>
      <c r="G8" s="490"/>
      <c r="H8" s="495"/>
      <c r="I8" s="496"/>
      <c r="J8" s="501"/>
      <c r="K8" s="502"/>
      <c r="L8" s="501"/>
      <c r="M8" s="502"/>
      <c r="N8" s="506"/>
      <c r="O8" s="507"/>
      <c r="P8" s="495"/>
      <c r="Q8" s="496"/>
    </row>
    <row r="9" spans="1:17" ht="19.5" customHeight="1">
      <c r="B9" s="475"/>
      <c r="C9" s="51" t="s">
        <v>1</v>
      </c>
      <c r="D9" s="51" t="s">
        <v>2</v>
      </c>
      <c r="E9" s="51" t="s">
        <v>3</v>
      </c>
      <c r="F9" s="51" t="s">
        <v>2</v>
      </c>
      <c r="G9" s="51" t="s">
        <v>3</v>
      </c>
      <c r="H9" s="51" t="s">
        <v>2</v>
      </c>
      <c r="I9" s="51" t="s">
        <v>3</v>
      </c>
      <c r="J9" s="51" t="s">
        <v>2</v>
      </c>
      <c r="K9" s="51" t="s">
        <v>3</v>
      </c>
      <c r="L9" s="51" t="s">
        <v>2</v>
      </c>
      <c r="M9" s="51" t="s">
        <v>3</v>
      </c>
      <c r="N9" s="51" t="s">
        <v>2</v>
      </c>
      <c r="O9" s="51" t="s">
        <v>3</v>
      </c>
      <c r="P9" s="51" t="s">
        <v>2</v>
      </c>
      <c r="Q9" s="51" t="s">
        <v>3</v>
      </c>
    </row>
    <row r="10" spans="1:17" ht="15.75" hidden="1" customHeight="1">
      <c r="B10" s="52" t="s">
        <v>45</v>
      </c>
      <c r="C10" s="30">
        <f>SUM(D10,E10)</f>
        <v>6756</v>
      </c>
      <c r="D10" s="30">
        <f>SUM(F10,H10,J10,L10,N10,P10)</f>
        <v>2766</v>
      </c>
      <c r="E10" s="30">
        <f>SUM(G10,I10,K10,M10,O10,Q10)</f>
        <v>3990</v>
      </c>
      <c r="F10" s="30">
        <f>SUM(F12,F22,F62,F72)</f>
        <v>1</v>
      </c>
      <c r="G10" s="31">
        <f>SUM(G12,G22,G62,G72)</f>
        <v>0</v>
      </c>
      <c r="H10" s="30">
        <f>SUM(H12,H22,H62,H72)</f>
        <v>1</v>
      </c>
      <c r="I10" s="32">
        <f xml:space="preserve"> SUM(I12,I22,I62,I72)</f>
        <v>0</v>
      </c>
      <c r="J10" s="30">
        <f t="shared" ref="J10:Q10" si="0">SUM(J12,J22,J62,J72)</f>
        <v>168</v>
      </c>
      <c r="K10" s="30">
        <f t="shared" si="0"/>
        <v>91</v>
      </c>
      <c r="L10" s="30">
        <f t="shared" si="0"/>
        <v>2228</v>
      </c>
      <c r="M10" s="30">
        <f t="shared" si="0"/>
        <v>2831</v>
      </c>
      <c r="N10" s="30">
        <f t="shared" si="0"/>
        <v>355</v>
      </c>
      <c r="O10" s="30">
        <f t="shared" si="0"/>
        <v>1044</v>
      </c>
      <c r="P10" s="30">
        <f t="shared" si="0"/>
        <v>13</v>
      </c>
      <c r="Q10" s="30">
        <f t="shared" si="0"/>
        <v>24</v>
      </c>
    </row>
    <row r="11" spans="1:17" ht="15.75" customHeight="1">
      <c r="B11" s="52" t="s">
        <v>75</v>
      </c>
      <c r="C11" s="30">
        <f>SUM(C12,C22,C32,C42,C52,C62,C72)</f>
        <v>8410</v>
      </c>
      <c r="D11" s="30">
        <f t="shared" ref="D11:Q11" si="1">SUM(D12,D22,D32,D42,D52,D62,D72)</f>
        <v>3290</v>
      </c>
      <c r="E11" s="30">
        <f t="shared" si="1"/>
        <v>5120</v>
      </c>
      <c r="F11" s="30">
        <f t="shared" si="1"/>
        <v>1</v>
      </c>
      <c r="G11" s="30">
        <f t="shared" si="1"/>
        <v>0</v>
      </c>
      <c r="H11" s="30">
        <f t="shared" si="1"/>
        <v>1</v>
      </c>
      <c r="I11" s="30">
        <f t="shared" si="1"/>
        <v>0</v>
      </c>
      <c r="J11" s="30">
        <f t="shared" si="1"/>
        <v>180</v>
      </c>
      <c r="K11" s="30">
        <f t="shared" si="1"/>
        <v>94</v>
      </c>
      <c r="L11" s="30">
        <f t="shared" si="1"/>
        <v>2645</v>
      </c>
      <c r="M11" s="30">
        <f t="shared" si="1"/>
        <v>3590</v>
      </c>
      <c r="N11" s="30">
        <f t="shared" si="1"/>
        <v>450</v>
      </c>
      <c r="O11" s="30">
        <f t="shared" si="1"/>
        <v>1410</v>
      </c>
      <c r="P11" s="30">
        <f t="shared" si="1"/>
        <v>13</v>
      </c>
      <c r="Q11" s="30">
        <f t="shared" si="1"/>
        <v>26</v>
      </c>
    </row>
    <row r="12" spans="1:17" s="39" customFormat="1" ht="18.75" customHeight="1">
      <c r="B12" s="53" t="s">
        <v>47</v>
      </c>
      <c r="C12" s="30">
        <f>SUM(D12,E12)</f>
        <v>3799</v>
      </c>
      <c r="D12" s="30">
        <f>SUM(F12,H12,J12,L12,N12,P12)</f>
        <v>1569</v>
      </c>
      <c r="E12" s="30">
        <f>SUM(G12,I12,K12,M12,O12,Q12)</f>
        <v>2230</v>
      </c>
      <c r="F12" s="30">
        <f>SUM(F13+F17+F21)</f>
        <v>1</v>
      </c>
      <c r="G12" s="30">
        <f>SUM(G13+G17+G21)</f>
        <v>0</v>
      </c>
      <c r="H12" s="30">
        <f t="shared" ref="H12:Q12" si="2">SUM(H13+H17+H21)</f>
        <v>1</v>
      </c>
      <c r="I12" s="30">
        <f t="shared" si="2"/>
        <v>0</v>
      </c>
      <c r="J12" s="30">
        <f t="shared" si="2"/>
        <v>130</v>
      </c>
      <c r="K12" s="30">
        <f t="shared" si="2"/>
        <v>87</v>
      </c>
      <c r="L12" s="30">
        <f t="shared" si="2"/>
        <v>1221</v>
      </c>
      <c r="M12" s="30">
        <f t="shared" si="2"/>
        <v>1577</v>
      </c>
      <c r="N12" s="30">
        <f t="shared" si="2"/>
        <v>203</v>
      </c>
      <c r="O12" s="30">
        <f t="shared" si="2"/>
        <v>543</v>
      </c>
      <c r="P12" s="30">
        <f t="shared" si="2"/>
        <v>13</v>
      </c>
      <c r="Q12" s="30">
        <f t="shared" si="2"/>
        <v>23</v>
      </c>
    </row>
    <row r="13" spans="1:17" ht="18.75" customHeight="1">
      <c r="B13" s="52" t="s">
        <v>48</v>
      </c>
      <c r="C13" s="30">
        <f t="shared" ref="C13:C21" si="3">SUM(D13,E13)</f>
        <v>1884</v>
      </c>
      <c r="D13" s="30">
        <f t="shared" ref="D13:E21" si="4">SUM(F13,H13,J13,L13,N13,P13)</f>
        <v>726</v>
      </c>
      <c r="E13" s="30">
        <f t="shared" si="4"/>
        <v>1158</v>
      </c>
      <c r="F13" s="30">
        <f>SUM(F14+F15+F16)</f>
        <v>1</v>
      </c>
      <c r="G13" s="30">
        <f>SUM(G14+G15+G16)</f>
        <v>0</v>
      </c>
      <c r="H13" s="30">
        <f t="shared" ref="H13:Q13" si="5">SUM(H14+H15+H16)</f>
        <v>1</v>
      </c>
      <c r="I13" s="30">
        <f t="shared" si="5"/>
        <v>0</v>
      </c>
      <c r="J13" s="30">
        <f t="shared" si="5"/>
        <v>79</v>
      </c>
      <c r="K13" s="30">
        <f t="shared" si="5"/>
        <v>53</v>
      </c>
      <c r="L13" s="30">
        <f t="shared" si="5"/>
        <v>585</v>
      </c>
      <c r="M13" s="30">
        <f t="shared" si="5"/>
        <v>824</v>
      </c>
      <c r="N13" s="30">
        <f t="shared" si="5"/>
        <v>59</v>
      </c>
      <c r="O13" s="30">
        <f t="shared" si="5"/>
        <v>277</v>
      </c>
      <c r="P13" s="30">
        <f t="shared" si="5"/>
        <v>1</v>
      </c>
      <c r="Q13" s="30">
        <f t="shared" si="5"/>
        <v>4</v>
      </c>
    </row>
    <row r="14" spans="1:17" ht="18" customHeight="1">
      <c r="B14" s="54" t="s">
        <v>4</v>
      </c>
      <c r="C14" s="30">
        <f t="shared" si="3"/>
        <v>1610</v>
      </c>
      <c r="D14" s="30">
        <f t="shared" si="4"/>
        <v>531</v>
      </c>
      <c r="E14" s="30">
        <f t="shared" si="4"/>
        <v>1079</v>
      </c>
      <c r="F14" s="30">
        <v>1</v>
      </c>
      <c r="G14" s="30">
        <v>0</v>
      </c>
      <c r="H14" s="30">
        <v>1</v>
      </c>
      <c r="I14" s="30">
        <v>0</v>
      </c>
      <c r="J14" s="30">
        <v>73</v>
      </c>
      <c r="K14" s="30">
        <v>51</v>
      </c>
      <c r="L14" s="30">
        <v>402</v>
      </c>
      <c r="M14" s="30">
        <v>760</v>
      </c>
      <c r="N14" s="30">
        <v>53</v>
      </c>
      <c r="O14" s="30">
        <v>264</v>
      </c>
      <c r="P14" s="30">
        <v>1</v>
      </c>
      <c r="Q14" s="30">
        <v>4</v>
      </c>
    </row>
    <row r="15" spans="1:17" ht="16.5" customHeight="1">
      <c r="B15" s="54" t="s">
        <v>5</v>
      </c>
      <c r="C15" s="30">
        <f t="shared" si="3"/>
        <v>106</v>
      </c>
      <c r="D15" s="30">
        <f t="shared" si="4"/>
        <v>67</v>
      </c>
      <c r="E15" s="30">
        <f t="shared" si="4"/>
        <v>39</v>
      </c>
      <c r="F15" s="30">
        <v>0</v>
      </c>
      <c r="G15" s="30">
        <v>0</v>
      </c>
      <c r="H15" s="30">
        <v>0</v>
      </c>
      <c r="I15" s="30">
        <v>0</v>
      </c>
      <c r="J15" s="30">
        <v>3</v>
      </c>
      <c r="K15" s="30">
        <v>0</v>
      </c>
      <c r="L15" s="30">
        <v>58</v>
      </c>
      <c r="M15" s="30">
        <v>27</v>
      </c>
      <c r="N15" s="30">
        <v>6</v>
      </c>
      <c r="O15" s="30">
        <v>12</v>
      </c>
      <c r="P15" s="30">
        <v>0</v>
      </c>
      <c r="Q15" s="30">
        <v>0</v>
      </c>
    </row>
    <row r="16" spans="1:17" ht="15.75" customHeight="1">
      <c r="B16" s="54" t="s">
        <v>49</v>
      </c>
      <c r="C16" s="30">
        <f t="shared" si="3"/>
        <v>168</v>
      </c>
      <c r="D16" s="30">
        <f t="shared" si="4"/>
        <v>128</v>
      </c>
      <c r="E16" s="30">
        <f t="shared" si="4"/>
        <v>40</v>
      </c>
      <c r="F16" s="30">
        <v>0</v>
      </c>
      <c r="G16" s="30">
        <v>0</v>
      </c>
      <c r="H16" s="30">
        <v>0</v>
      </c>
      <c r="I16" s="30">
        <v>0</v>
      </c>
      <c r="J16" s="30">
        <v>3</v>
      </c>
      <c r="K16" s="30">
        <v>2</v>
      </c>
      <c r="L16" s="30">
        <v>125</v>
      </c>
      <c r="M16" s="30">
        <v>37</v>
      </c>
      <c r="N16" s="30">
        <v>0</v>
      </c>
      <c r="O16" s="30">
        <v>1</v>
      </c>
      <c r="P16" s="30">
        <v>0</v>
      </c>
      <c r="Q16" s="30">
        <v>0</v>
      </c>
    </row>
    <row r="17" spans="2:17" ht="16.5" customHeight="1">
      <c r="B17" s="52" t="s">
        <v>50</v>
      </c>
      <c r="C17" s="30">
        <f t="shared" si="3"/>
        <v>1165</v>
      </c>
      <c r="D17" s="30">
        <f t="shared" si="4"/>
        <v>622</v>
      </c>
      <c r="E17" s="30">
        <f t="shared" si="4"/>
        <v>543</v>
      </c>
      <c r="F17" s="30">
        <f>SUM(F18+F19+F20)</f>
        <v>0</v>
      </c>
      <c r="G17" s="30">
        <f t="shared" ref="G17:Q17" si="6">SUM(G18+G19+G20)</f>
        <v>0</v>
      </c>
      <c r="H17" s="30">
        <f t="shared" si="6"/>
        <v>0</v>
      </c>
      <c r="I17" s="30">
        <f t="shared" si="6"/>
        <v>0</v>
      </c>
      <c r="J17" s="30">
        <f t="shared" si="6"/>
        <v>32</v>
      </c>
      <c r="K17" s="30">
        <f t="shared" si="6"/>
        <v>11</v>
      </c>
      <c r="L17" s="30">
        <f t="shared" si="6"/>
        <v>461</v>
      </c>
      <c r="M17" s="30">
        <f t="shared" si="6"/>
        <v>360</v>
      </c>
      <c r="N17" s="30">
        <f t="shared" si="6"/>
        <v>117</v>
      </c>
      <c r="O17" s="30">
        <f t="shared" si="6"/>
        <v>153</v>
      </c>
      <c r="P17" s="30">
        <f t="shared" si="6"/>
        <v>12</v>
      </c>
      <c r="Q17" s="30">
        <f t="shared" si="6"/>
        <v>19</v>
      </c>
    </row>
    <row r="18" spans="2:17" ht="16.5" customHeight="1">
      <c r="B18" s="55" t="s">
        <v>51</v>
      </c>
      <c r="C18" s="30">
        <f t="shared" si="3"/>
        <v>622</v>
      </c>
      <c r="D18" s="30">
        <f t="shared" si="4"/>
        <v>360</v>
      </c>
      <c r="E18" s="30">
        <f t="shared" si="4"/>
        <v>262</v>
      </c>
      <c r="F18" s="30">
        <v>0</v>
      </c>
      <c r="G18" s="30">
        <v>0</v>
      </c>
      <c r="H18" s="30">
        <v>0</v>
      </c>
      <c r="I18" s="30">
        <v>0</v>
      </c>
      <c r="J18" s="30">
        <v>15</v>
      </c>
      <c r="K18" s="30">
        <v>2</v>
      </c>
      <c r="L18" s="30">
        <v>313</v>
      </c>
      <c r="M18" s="30">
        <v>204</v>
      </c>
      <c r="N18" s="30">
        <v>21</v>
      </c>
      <c r="O18" s="30">
        <v>44</v>
      </c>
      <c r="P18" s="30">
        <v>11</v>
      </c>
      <c r="Q18" s="30">
        <v>12</v>
      </c>
    </row>
    <row r="19" spans="2:17" ht="15.75" customHeight="1">
      <c r="B19" s="55" t="s">
        <v>52</v>
      </c>
      <c r="C19" s="30">
        <f t="shared" si="3"/>
        <v>429</v>
      </c>
      <c r="D19" s="30">
        <f t="shared" si="4"/>
        <v>211</v>
      </c>
      <c r="E19" s="30">
        <f t="shared" si="4"/>
        <v>218</v>
      </c>
      <c r="F19" s="30">
        <v>0</v>
      </c>
      <c r="G19" s="30">
        <v>0</v>
      </c>
      <c r="H19" s="30">
        <v>0</v>
      </c>
      <c r="I19" s="30">
        <v>0</v>
      </c>
      <c r="J19" s="30">
        <v>12</v>
      </c>
      <c r="K19" s="30">
        <v>7</v>
      </c>
      <c r="L19" s="30">
        <v>110</v>
      </c>
      <c r="M19" s="30">
        <v>112</v>
      </c>
      <c r="N19" s="30">
        <v>89</v>
      </c>
      <c r="O19" s="30">
        <v>99</v>
      </c>
      <c r="P19" s="30">
        <v>0</v>
      </c>
      <c r="Q19" s="30">
        <v>0</v>
      </c>
    </row>
    <row r="20" spans="2:17" ht="17.25" customHeight="1">
      <c r="B20" s="55" t="s">
        <v>53</v>
      </c>
      <c r="C20" s="30">
        <f t="shared" si="3"/>
        <v>114</v>
      </c>
      <c r="D20" s="30">
        <f t="shared" si="4"/>
        <v>51</v>
      </c>
      <c r="E20" s="30">
        <f t="shared" si="4"/>
        <v>63</v>
      </c>
      <c r="F20" s="30">
        <v>0</v>
      </c>
      <c r="G20" s="30">
        <v>0</v>
      </c>
      <c r="H20" s="30">
        <v>0</v>
      </c>
      <c r="I20" s="30">
        <v>0</v>
      </c>
      <c r="J20" s="30">
        <v>5</v>
      </c>
      <c r="K20" s="30">
        <v>2</v>
      </c>
      <c r="L20" s="30">
        <v>38</v>
      </c>
      <c r="M20" s="30">
        <v>44</v>
      </c>
      <c r="N20" s="30">
        <v>7</v>
      </c>
      <c r="O20" s="30">
        <v>10</v>
      </c>
      <c r="P20" s="30">
        <v>1</v>
      </c>
      <c r="Q20" s="30">
        <v>7</v>
      </c>
    </row>
    <row r="21" spans="2:17" ht="15.75" customHeight="1">
      <c r="B21" s="52" t="s">
        <v>54</v>
      </c>
      <c r="C21" s="30">
        <f t="shared" si="3"/>
        <v>750</v>
      </c>
      <c r="D21" s="30">
        <f t="shared" si="4"/>
        <v>221</v>
      </c>
      <c r="E21" s="30">
        <f t="shared" si="4"/>
        <v>529</v>
      </c>
      <c r="F21" s="30">
        <v>0</v>
      </c>
      <c r="G21" s="30">
        <v>0</v>
      </c>
      <c r="H21" s="30">
        <v>0</v>
      </c>
      <c r="I21" s="30">
        <v>0</v>
      </c>
      <c r="J21" s="30">
        <v>19</v>
      </c>
      <c r="K21" s="30">
        <v>23</v>
      </c>
      <c r="L21" s="30">
        <v>175</v>
      </c>
      <c r="M21" s="30">
        <v>393</v>
      </c>
      <c r="N21" s="30">
        <v>27</v>
      </c>
      <c r="O21" s="30">
        <v>113</v>
      </c>
      <c r="P21" s="30">
        <v>0</v>
      </c>
      <c r="Q21" s="30">
        <v>0</v>
      </c>
    </row>
    <row r="22" spans="2:17" ht="18" customHeight="1">
      <c r="B22" s="56" t="s">
        <v>55</v>
      </c>
      <c r="C22" s="30">
        <f>SUM(D22,E22)</f>
        <v>548</v>
      </c>
      <c r="D22" s="30">
        <f>SUM(F22,H22,J22,L22,N22,P22)</f>
        <v>186</v>
      </c>
      <c r="E22" s="30">
        <f>SUM(G22,I22,K22,M22,O22,Q22)</f>
        <v>362</v>
      </c>
      <c r="F22" s="30">
        <f>SUM(F23+F27+F31)</f>
        <v>0</v>
      </c>
      <c r="G22" s="30">
        <f t="shared" ref="G22:Q22" si="7">SUM(G23+G27+G31)</f>
        <v>0</v>
      </c>
      <c r="H22" s="30">
        <f t="shared" si="7"/>
        <v>0</v>
      </c>
      <c r="I22" s="30">
        <f t="shared" si="7"/>
        <v>0</v>
      </c>
      <c r="J22" s="30">
        <f t="shared" si="7"/>
        <v>3</v>
      </c>
      <c r="K22" s="30">
        <f t="shared" si="7"/>
        <v>1</v>
      </c>
      <c r="L22" s="30">
        <f>SUM(L23+L27+L31)</f>
        <v>150</v>
      </c>
      <c r="M22" s="30">
        <f t="shared" si="7"/>
        <v>269</v>
      </c>
      <c r="N22" s="30">
        <f t="shared" si="7"/>
        <v>33</v>
      </c>
      <c r="O22" s="30">
        <f t="shared" si="7"/>
        <v>92</v>
      </c>
      <c r="P22" s="30">
        <f t="shared" si="7"/>
        <v>0</v>
      </c>
      <c r="Q22" s="30">
        <f t="shared" si="7"/>
        <v>0</v>
      </c>
    </row>
    <row r="23" spans="2:17" ht="16.5" customHeight="1">
      <c r="B23" s="52" t="s">
        <v>48</v>
      </c>
      <c r="C23" s="30">
        <f t="shared" ref="C23:C31" si="8">SUM(D23,E23)</f>
        <v>308</v>
      </c>
      <c r="D23" s="30">
        <f t="shared" ref="D23:E81" si="9">SUM(F23,H23,J23,L23,N23,P23)</f>
        <v>118</v>
      </c>
      <c r="E23" s="30">
        <f t="shared" si="9"/>
        <v>190</v>
      </c>
      <c r="F23" s="30">
        <f>SUM(F24+F25+F26)</f>
        <v>0</v>
      </c>
      <c r="G23" s="30">
        <f t="shared" ref="G23:Q23" si="10">SUM(G24+G25+G26)</f>
        <v>0</v>
      </c>
      <c r="H23" s="30">
        <f t="shared" si="10"/>
        <v>0</v>
      </c>
      <c r="I23" s="30">
        <f t="shared" si="10"/>
        <v>0</v>
      </c>
      <c r="J23" s="30">
        <f t="shared" si="10"/>
        <v>3</v>
      </c>
      <c r="K23" s="30">
        <f t="shared" si="10"/>
        <v>1</v>
      </c>
      <c r="L23" s="30">
        <f t="shared" si="10"/>
        <v>99</v>
      </c>
      <c r="M23" s="30">
        <f t="shared" si="10"/>
        <v>126</v>
      </c>
      <c r="N23" s="30">
        <f t="shared" si="10"/>
        <v>16</v>
      </c>
      <c r="O23" s="30">
        <f t="shared" si="10"/>
        <v>63</v>
      </c>
      <c r="P23" s="30">
        <f t="shared" si="10"/>
        <v>0</v>
      </c>
      <c r="Q23" s="30">
        <f t="shared" si="10"/>
        <v>0</v>
      </c>
    </row>
    <row r="24" spans="2:17" ht="18" customHeight="1">
      <c r="B24" s="54" t="s">
        <v>4</v>
      </c>
      <c r="C24" s="30">
        <f t="shared" si="8"/>
        <v>257</v>
      </c>
      <c r="D24" s="30">
        <f t="shared" si="9"/>
        <v>80</v>
      </c>
      <c r="E24" s="30">
        <f t="shared" si="9"/>
        <v>177</v>
      </c>
      <c r="F24" s="30">
        <v>0</v>
      </c>
      <c r="G24" s="30">
        <v>0</v>
      </c>
      <c r="H24" s="30">
        <v>0</v>
      </c>
      <c r="I24" s="30">
        <v>0</v>
      </c>
      <c r="J24" s="30">
        <v>3</v>
      </c>
      <c r="K24" s="30">
        <v>1</v>
      </c>
      <c r="L24" s="30">
        <v>63</v>
      </c>
      <c r="M24" s="30">
        <v>120</v>
      </c>
      <c r="N24" s="30">
        <v>14</v>
      </c>
      <c r="O24" s="30">
        <v>56</v>
      </c>
      <c r="P24" s="30">
        <v>0</v>
      </c>
      <c r="Q24" s="30">
        <v>0</v>
      </c>
    </row>
    <row r="25" spans="2:17" ht="18" customHeight="1">
      <c r="B25" s="54" t="s">
        <v>5</v>
      </c>
      <c r="C25" s="30">
        <f t="shared" si="8"/>
        <v>3</v>
      </c>
      <c r="D25" s="30">
        <f t="shared" si="9"/>
        <v>0</v>
      </c>
      <c r="E25" s="30">
        <f t="shared" si="9"/>
        <v>3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1</v>
      </c>
      <c r="N25" s="30">
        <v>0</v>
      </c>
      <c r="O25" s="30">
        <v>2</v>
      </c>
      <c r="P25" s="30">
        <v>0</v>
      </c>
      <c r="Q25" s="30">
        <v>0</v>
      </c>
    </row>
    <row r="26" spans="2:17" ht="16.5" customHeight="1">
      <c r="B26" s="54" t="s">
        <v>49</v>
      </c>
      <c r="C26" s="30">
        <f t="shared" si="8"/>
        <v>48</v>
      </c>
      <c r="D26" s="30">
        <f t="shared" si="9"/>
        <v>38</v>
      </c>
      <c r="E26" s="30">
        <f t="shared" si="9"/>
        <v>10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36</v>
      </c>
      <c r="M26" s="30">
        <v>5</v>
      </c>
      <c r="N26" s="30">
        <v>2</v>
      </c>
      <c r="O26" s="30">
        <v>5</v>
      </c>
      <c r="P26" s="30">
        <v>0</v>
      </c>
      <c r="Q26" s="30">
        <v>0</v>
      </c>
    </row>
    <row r="27" spans="2:17" ht="15.75" customHeight="1">
      <c r="B27" s="52" t="s">
        <v>50</v>
      </c>
      <c r="C27" s="30">
        <f t="shared" si="8"/>
        <v>0</v>
      </c>
      <c r="D27" s="30">
        <f t="shared" si="9"/>
        <v>0</v>
      </c>
      <c r="E27" s="30">
        <f t="shared" si="9"/>
        <v>0</v>
      </c>
      <c r="F27" s="30">
        <f>SUM(F28+F29+F30)</f>
        <v>0</v>
      </c>
      <c r="G27" s="30">
        <f t="shared" ref="G27:Q27" si="11">SUM(G28+G29+G30)</f>
        <v>0</v>
      </c>
      <c r="H27" s="30">
        <f t="shared" si="11"/>
        <v>0</v>
      </c>
      <c r="I27" s="30">
        <f t="shared" si="11"/>
        <v>0</v>
      </c>
      <c r="J27" s="30">
        <f t="shared" si="11"/>
        <v>0</v>
      </c>
      <c r="K27" s="30">
        <f t="shared" si="11"/>
        <v>0</v>
      </c>
      <c r="L27" s="30">
        <f t="shared" si="11"/>
        <v>0</v>
      </c>
      <c r="M27" s="30">
        <f t="shared" si="11"/>
        <v>0</v>
      </c>
      <c r="N27" s="30">
        <f t="shared" si="11"/>
        <v>0</v>
      </c>
      <c r="O27" s="30">
        <f t="shared" si="11"/>
        <v>0</v>
      </c>
      <c r="P27" s="30">
        <f t="shared" si="11"/>
        <v>0</v>
      </c>
      <c r="Q27" s="30">
        <f t="shared" si="11"/>
        <v>0</v>
      </c>
    </row>
    <row r="28" spans="2:17" ht="19.5" customHeight="1">
      <c r="B28" s="55" t="s">
        <v>51</v>
      </c>
      <c r="C28" s="30">
        <f t="shared" si="8"/>
        <v>0</v>
      </c>
      <c r="D28" s="30">
        <f t="shared" si="9"/>
        <v>0</v>
      </c>
      <c r="E28" s="30">
        <f t="shared" si="9"/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</row>
    <row r="29" spans="2:17" ht="16.5" customHeight="1">
      <c r="B29" s="55" t="s">
        <v>52</v>
      </c>
      <c r="C29" s="30">
        <f t="shared" si="8"/>
        <v>0</v>
      </c>
      <c r="D29" s="30">
        <f t="shared" si="9"/>
        <v>0</v>
      </c>
      <c r="E29" s="30">
        <f t="shared" si="9"/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</row>
    <row r="30" spans="2:17" ht="16.5" customHeight="1">
      <c r="B30" s="55" t="s">
        <v>53</v>
      </c>
      <c r="C30" s="30">
        <f t="shared" si="8"/>
        <v>0</v>
      </c>
      <c r="D30" s="30">
        <f t="shared" si="9"/>
        <v>0</v>
      </c>
      <c r="E30" s="30">
        <f t="shared" si="9"/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</row>
    <row r="31" spans="2:17" ht="17.25" customHeight="1">
      <c r="B31" s="52" t="s">
        <v>54</v>
      </c>
      <c r="C31" s="30">
        <f t="shared" si="8"/>
        <v>240</v>
      </c>
      <c r="D31" s="30">
        <f t="shared" si="9"/>
        <v>68</v>
      </c>
      <c r="E31" s="30">
        <f t="shared" si="9"/>
        <v>172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51</v>
      </c>
      <c r="M31" s="30">
        <v>143</v>
      </c>
      <c r="N31" s="30">
        <v>17</v>
      </c>
      <c r="O31" s="30">
        <v>29</v>
      </c>
      <c r="P31" s="30">
        <v>0</v>
      </c>
      <c r="Q31" s="30">
        <v>0</v>
      </c>
    </row>
    <row r="32" spans="2:17" ht="15.75" customHeight="1">
      <c r="B32" s="56" t="s">
        <v>56</v>
      </c>
      <c r="C32" s="30">
        <f>SUM(D32,E32)</f>
        <v>951</v>
      </c>
      <c r="D32" s="30">
        <f t="shared" si="9"/>
        <v>254</v>
      </c>
      <c r="E32" s="30">
        <f t="shared" si="9"/>
        <v>697</v>
      </c>
      <c r="F32" s="30">
        <f>SUM(F33+F37+F41)</f>
        <v>0</v>
      </c>
      <c r="G32" s="30">
        <f t="shared" ref="G32:Q32" si="12">SUM(G33+G37+G41)</f>
        <v>0</v>
      </c>
      <c r="H32" s="30">
        <f t="shared" si="12"/>
        <v>0</v>
      </c>
      <c r="I32" s="30">
        <f t="shared" si="12"/>
        <v>0</v>
      </c>
      <c r="J32" s="30">
        <f t="shared" si="12"/>
        <v>4</v>
      </c>
      <c r="K32" s="30">
        <f t="shared" si="12"/>
        <v>2</v>
      </c>
      <c r="L32" s="30">
        <f t="shared" si="12"/>
        <v>180</v>
      </c>
      <c r="M32" s="30">
        <f t="shared" si="12"/>
        <v>428</v>
      </c>
      <c r="N32" s="30">
        <f t="shared" si="12"/>
        <v>70</v>
      </c>
      <c r="O32" s="30">
        <f t="shared" si="12"/>
        <v>265</v>
      </c>
      <c r="P32" s="30">
        <f t="shared" si="12"/>
        <v>0</v>
      </c>
      <c r="Q32" s="30">
        <f t="shared" si="12"/>
        <v>2</v>
      </c>
    </row>
    <row r="33" spans="2:17" ht="16.5" customHeight="1">
      <c r="B33" s="52" t="s">
        <v>48</v>
      </c>
      <c r="C33" s="30">
        <f t="shared" ref="C33:C40" si="13">SUM(D33,E33)</f>
        <v>542</v>
      </c>
      <c r="D33" s="30">
        <f t="shared" si="9"/>
        <v>152</v>
      </c>
      <c r="E33" s="30">
        <f t="shared" si="9"/>
        <v>390</v>
      </c>
      <c r="F33" s="30">
        <f>SUM(F34+F35+F36)</f>
        <v>0</v>
      </c>
      <c r="G33" s="30">
        <f t="shared" ref="G33:Q33" si="14">SUM(G34+G35+G36)</f>
        <v>0</v>
      </c>
      <c r="H33" s="30">
        <f t="shared" si="14"/>
        <v>0</v>
      </c>
      <c r="I33" s="30">
        <f t="shared" si="14"/>
        <v>0</v>
      </c>
      <c r="J33" s="30">
        <f t="shared" si="14"/>
        <v>4</v>
      </c>
      <c r="K33" s="30">
        <f t="shared" si="14"/>
        <v>2</v>
      </c>
      <c r="L33" s="30">
        <f t="shared" si="14"/>
        <v>113</v>
      </c>
      <c r="M33" s="30">
        <f t="shared" si="14"/>
        <v>235</v>
      </c>
      <c r="N33" s="30">
        <f t="shared" si="14"/>
        <v>35</v>
      </c>
      <c r="O33" s="30">
        <f t="shared" si="14"/>
        <v>153</v>
      </c>
      <c r="P33" s="30">
        <f t="shared" si="14"/>
        <v>0</v>
      </c>
      <c r="Q33" s="30">
        <f t="shared" si="14"/>
        <v>0</v>
      </c>
    </row>
    <row r="34" spans="2:17" ht="15.75" customHeight="1">
      <c r="B34" s="54" t="s">
        <v>4</v>
      </c>
      <c r="C34" s="30">
        <f t="shared" si="13"/>
        <v>460</v>
      </c>
      <c r="D34" s="30">
        <f t="shared" si="9"/>
        <v>125</v>
      </c>
      <c r="E34" s="30">
        <f t="shared" si="9"/>
        <v>335</v>
      </c>
      <c r="F34" s="30">
        <v>0</v>
      </c>
      <c r="G34" s="30">
        <v>0</v>
      </c>
      <c r="H34" s="30">
        <v>0</v>
      </c>
      <c r="I34" s="30">
        <v>0</v>
      </c>
      <c r="J34" s="30">
        <v>4</v>
      </c>
      <c r="K34" s="30">
        <v>2</v>
      </c>
      <c r="L34" s="30">
        <v>90</v>
      </c>
      <c r="M34" s="30">
        <v>199</v>
      </c>
      <c r="N34" s="30">
        <v>31</v>
      </c>
      <c r="O34" s="30">
        <v>134</v>
      </c>
      <c r="P34" s="30">
        <v>0</v>
      </c>
      <c r="Q34" s="30">
        <v>0</v>
      </c>
    </row>
    <row r="35" spans="2:17" ht="16.5" customHeight="1">
      <c r="B35" s="54" t="s">
        <v>5</v>
      </c>
      <c r="C35" s="30">
        <f t="shared" si="13"/>
        <v>25</v>
      </c>
      <c r="D35" s="30">
        <f t="shared" si="9"/>
        <v>3</v>
      </c>
      <c r="E35" s="30">
        <f t="shared" si="9"/>
        <v>22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3</v>
      </c>
      <c r="M35" s="30">
        <v>13</v>
      </c>
      <c r="N35" s="30">
        <v>0</v>
      </c>
      <c r="O35" s="30">
        <v>9</v>
      </c>
      <c r="P35" s="30">
        <v>0</v>
      </c>
      <c r="Q35" s="30">
        <v>0</v>
      </c>
    </row>
    <row r="36" spans="2:17" ht="14.25" customHeight="1">
      <c r="B36" s="54" t="s">
        <v>49</v>
      </c>
      <c r="C36" s="30">
        <f t="shared" si="13"/>
        <v>57</v>
      </c>
      <c r="D36" s="30">
        <f t="shared" si="9"/>
        <v>24</v>
      </c>
      <c r="E36" s="30">
        <f t="shared" si="9"/>
        <v>33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20</v>
      </c>
      <c r="M36" s="30">
        <v>23</v>
      </c>
      <c r="N36" s="30">
        <v>4</v>
      </c>
      <c r="O36" s="30">
        <v>10</v>
      </c>
      <c r="P36" s="30">
        <v>0</v>
      </c>
      <c r="Q36" s="30">
        <v>0</v>
      </c>
    </row>
    <row r="37" spans="2:17" ht="16.5" customHeight="1">
      <c r="B37" s="52" t="s">
        <v>50</v>
      </c>
      <c r="C37" s="30">
        <f t="shared" si="13"/>
        <v>17</v>
      </c>
      <c r="D37" s="30">
        <f t="shared" si="9"/>
        <v>7</v>
      </c>
      <c r="E37" s="30">
        <f t="shared" si="9"/>
        <v>10</v>
      </c>
      <c r="F37" s="30">
        <f>SUM(F38+F39+F40)</f>
        <v>0</v>
      </c>
      <c r="G37" s="30">
        <f t="shared" ref="G37:Q37" si="15">SUM(G38+G39+G40)</f>
        <v>0</v>
      </c>
      <c r="H37" s="30">
        <f t="shared" si="15"/>
        <v>0</v>
      </c>
      <c r="I37" s="30">
        <f t="shared" si="15"/>
        <v>0</v>
      </c>
      <c r="J37" s="30">
        <f t="shared" si="15"/>
        <v>0</v>
      </c>
      <c r="K37" s="30">
        <f t="shared" si="15"/>
        <v>0</v>
      </c>
      <c r="L37" s="30">
        <f t="shared" si="15"/>
        <v>5</v>
      </c>
      <c r="M37" s="30">
        <f t="shared" si="15"/>
        <v>8</v>
      </c>
      <c r="N37" s="30">
        <f t="shared" si="15"/>
        <v>2</v>
      </c>
      <c r="O37" s="30">
        <f t="shared" si="15"/>
        <v>2</v>
      </c>
      <c r="P37" s="30">
        <f t="shared" si="15"/>
        <v>0</v>
      </c>
      <c r="Q37" s="30">
        <f t="shared" si="15"/>
        <v>0</v>
      </c>
    </row>
    <row r="38" spans="2:17" ht="15.75" customHeight="1">
      <c r="B38" s="55" t="s">
        <v>51</v>
      </c>
      <c r="C38" s="30">
        <f t="shared" si="13"/>
        <v>16</v>
      </c>
      <c r="D38" s="30">
        <f t="shared" si="9"/>
        <v>7</v>
      </c>
      <c r="E38" s="30">
        <f t="shared" si="9"/>
        <v>9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5</v>
      </c>
      <c r="M38" s="30">
        <v>7</v>
      </c>
      <c r="N38" s="30">
        <v>2</v>
      </c>
      <c r="O38" s="30">
        <v>2</v>
      </c>
      <c r="P38" s="30">
        <v>0</v>
      </c>
      <c r="Q38" s="30">
        <v>0</v>
      </c>
    </row>
    <row r="39" spans="2:17" ht="16.5" customHeight="1">
      <c r="B39" s="55" t="s">
        <v>52</v>
      </c>
      <c r="C39" s="30">
        <f t="shared" si="13"/>
        <v>0</v>
      </c>
      <c r="D39" s="30">
        <f t="shared" si="9"/>
        <v>0</v>
      </c>
      <c r="E39" s="30">
        <f t="shared" si="9"/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</row>
    <row r="40" spans="2:17" ht="16.5" customHeight="1">
      <c r="B40" s="55" t="s">
        <v>53</v>
      </c>
      <c r="C40" s="30">
        <f t="shared" si="13"/>
        <v>1</v>
      </c>
      <c r="D40" s="30">
        <f t="shared" si="9"/>
        <v>0</v>
      </c>
      <c r="E40" s="30">
        <f t="shared" si="9"/>
        <v>1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1</v>
      </c>
      <c r="N40" s="30">
        <v>0</v>
      </c>
      <c r="O40" s="30">
        <v>0</v>
      </c>
      <c r="P40" s="30">
        <v>0</v>
      </c>
      <c r="Q40" s="30">
        <v>0</v>
      </c>
    </row>
    <row r="41" spans="2:17" ht="18" customHeight="1">
      <c r="B41" s="52" t="s">
        <v>54</v>
      </c>
      <c r="C41" s="30">
        <f>SUM(D41,E41)</f>
        <v>392</v>
      </c>
      <c r="D41" s="30">
        <f t="shared" si="9"/>
        <v>95</v>
      </c>
      <c r="E41" s="30">
        <f>SUM(G41,I41,K41,M41,O41,Q41)</f>
        <v>297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62</v>
      </c>
      <c r="M41" s="30">
        <v>185</v>
      </c>
      <c r="N41" s="30">
        <v>33</v>
      </c>
      <c r="O41" s="30">
        <v>110</v>
      </c>
      <c r="P41" s="30">
        <v>0</v>
      </c>
      <c r="Q41" s="30">
        <v>2</v>
      </c>
    </row>
    <row r="42" spans="2:17" ht="15.75" customHeight="1">
      <c r="B42" s="56" t="s">
        <v>57</v>
      </c>
      <c r="C42" s="30">
        <f>SUM(D42,E42)</f>
        <v>417</v>
      </c>
      <c r="D42" s="30">
        <f t="shared" si="9"/>
        <v>158</v>
      </c>
      <c r="E42" s="30">
        <f t="shared" si="9"/>
        <v>259</v>
      </c>
      <c r="F42" s="30">
        <f>SUM(F43+F47+F51)</f>
        <v>0</v>
      </c>
      <c r="G42" s="30">
        <f t="shared" ref="G42:Q42" si="16">SUM(G43+G47+G51)</f>
        <v>0</v>
      </c>
      <c r="H42" s="30">
        <f t="shared" si="16"/>
        <v>0</v>
      </c>
      <c r="I42" s="30">
        <f t="shared" si="16"/>
        <v>0</v>
      </c>
      <c r="J42" s="30">
        <f t="shared" si="16"/>
        <v>5</v>
      </c>
      <c r="K42" s="30">
        <f t="shared" si="16"/>
        <v>0</v>
      </c>
      <c r="L42" s="30">
        <f t="shared" si="16"/>
        <v>135</v>
      </c>
      <c r="M42" s="30">
        <f t="shared" si="16"/>
        <v>196</v>
      </c>
      <c r="N42" s="30">
        <f t="shared" si="16"/>
        <v>18</v>
      </c>
      <c r="O42" s="30">
        <f t="shared" si="16"/>
        <v>63</v>
      </c>
      <c r="P42" s="30">
        <f t="shared" si="16"/>
        <v>0</v>
      </c>
      <c r="Q42" s="30">
        <f t="shared" si="16"/>
        <v>0</v>
      </c>
    </row>
    <row r="43" spans="2:17">
      <c r="B43" s="52" t="s">
        <v>48</v>
      </c>
      <c r="C43" s="30">
        <f t="shared" ref="C43:C50" si="17">SUM(D43,E43)</f>
        <v>212</v>
      </c>
      <c r="D43" s="30">
        <f t="shared" si="9"/>
        <v>91</v>
      </c>
      <c r="E43" s="30">
        <f t="shared" si="9"/>
        <v>121</v>
      </c>
      <c r="F43" s="30">
        <f>SUM(F44+F45+F46)</f>
        <v>0</v>
      </c>
      <c r="G43" s="30">
        <f t="shared" ref="G43:Q43" si="18">SUM(G44+G45+G46)</f>
        <v>0</v>
      </c>
      <c r="H43" s="30">
        <f t="shared" si="18"/>
        <v>0</v>
      </c>
      <c r="I43" s="30">
        <f t="shared" si="18"/>
        <v>0</v>
      </c>
      <c r="J43" s="30">
        <f t="shared" si="18"/>
        <v>5</v>
      </c>
      <c r="K43" s="30">
        <f t="shared" si="18"/>
        <v>0</v>
      </c>
      <c r="L43" s="30">
        <f t="shared" si="18"/>
        <v>74</v>
      </c>
      <c r="M43" s="30">
        <f t="shared" si="18"/>
        <v>85</v>
      </c>
      <c r="N43" s="30">
        <f t="shared" si="18"/>
        <v>12</v>
      </c>
      <c r="O43" s="30">
        <f t="shared" si="18"/>
        <v>36</v>
      </c>
      <c r="P43" s="30">
        <f t="shared" si="18"/>
        <v>0</v>
      </c>
      <c r="Q43" s="30">
        <f t="shared" si="18"/>
        <v>0</v>
      </c>
    </row>
    <row r="44" spans="2:17" ht="15" customHeight="1">
      <c r="B44" s="54" t="s">
        <v>4</v>
      </c>
      <c r="C44" s="30">
        <f t="shared" si="17"/>
        <v>174</v>
      </c>
      <c r="D44" s="30">
        <f t="shared" si="9"/>
        <v>61</v>
      </c>
      <c r="E44" s="30">
        <f t="shared" si="9"/>
        <v>113</v>
      </c>
      <c r="F44" s="30">
        <v>0</v>
      </c>
      <c r="G44" s="30">
        <v>0</v>
      </c>
      <c r="H44" s="30">
        <v>0</v>
      </c>
      <c r="I44" s="30">
        <v>0</v>
      </c>
      <c r="J44" s="30">
        <v>5</v>
      </c>
      <c r="K44" s="30">
        <v>0</v>
      </c>
      <c r="L44" s="30">
        <v>48</v>
      </c>
      <c r="M44" s="30">
        <v>78</v>
      </c>
      <c r="N44" s="30">
        <v>8</v>
      </c>
      <c r="O44" s="30">
        <v>35</v>
      </c>
      <c r="P44" s="30">
        <v>0</v>
      </c>
      <c r="Q44" s="30">
        <v>0</v>
      </c>
    </row>
    <row r="45" spans="2:17" ht="15.75" customHeight="1">
      <c r="B45" s="54" t="s">
        <v>5</v>
      </c>
      <c r="C45" s="30">
        <f t="shared" si="17"/>
        <v>0</v>
      </c>
      <c r="D45" s="30">
        <f t="shared" si="9"/>
        <v>0</v>
      </c>
      <c r="E45" s="30">
        <f t="shared" si="9"/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</row>
    <row r="46" spans="2:17" ht="15" customHeight="1">
      <c r="B46" s="54" t="s">
        <v>49</v>
      </c>
      <c r="C46" s="30">
        <f t="shared" si="17"/>
        <v>38</v>
      </c>
      <c r="D46" s="30">
        <f t="shared" si="9"/>
        <v>30</v>
      </c>
      <c r="E46" s="30">
        <f t="shared" si="9"/>
        <v>8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26</v>
      </c>
      <c r="M46" s="30">
        <v>7</v>
      </c>
      <c r="N46" s="30">
        <v>4</v>
      </c>
      <c r="O46" s="30">
        <v>1</v>
      </c>
      <c r="P46" s="30">
        <v>0</v>
      </c>
      <c r="Q46" s="30">
        <v>0</v>
      </c>
    </row>
    <row r="47" spans="2:17" ht="16.5" customHeight="1">
      <c r="B47" s="52" t="s">
        <v>50</v>
      </c>
      <c r="C47" s="30">
        <f t="shared" si="17"/>
        <v>0</v>
      </c>
      <c r="D47" s="30">
        <f t="shared" si="9"/>
        <v>0</v>
      </c>
      <c r="E47" s="30">
        <f t="shared" si="9"/>
        <v>0</v>
      </c>
      <c r="F47" s="30">
        <f>SUM(F48+F49+F50)</f>
        <v>0</v>
      </c>
      <c r="G47" s="30">
        <f t="shared" ref="G47:Q47" si="19">SUM(G48+G49+G50)</f>
        <v>0</v>
      </c>
      <c r="H47" s="30">
        <f t="shared" si="19"/>
        <v>0</v>
      </c>
      <c r="I47" s="30">
        <f t="shared" si="19"/>
        <v>0</v>
      </c>
      <c r="J47" s="30">
        <f t="shared" si="19"/>
        <v>0</v>
      </c>
      <c r="K47" s="30">
        <f t="shared" si="19"/>
        <v>0</v>
      </c>
      <c r="L47" s="30">
        <f t="shared" si="19"/>
        <v>0</v>
      </c>
      <c r="M47" s="30">
        <f t="shared" si="19"/>
        <v>0</v>
      </c>
      <c r="N47" s="30">
        <f t="shared" si="19"/>
        <v>0</v>
      </c>
      <c r="O47" s="30">
        <f t="shared" si="19"/>
        <v>0</v>
      </c>
      <c r="P47" s="30">
        <f t="shared" si="19"/>
        <v>0</v>
      </c>
      <c r="Q47" s="30">
        <f t="shared" si="19"/>
        <v>0</v>
      </c>
    </row>
    <row r="48" spans="2:17" ht="16.5" customHeight="1">
      <c r="B48" s="55" t="s">
        <v>51</v>
      </c>
      <c r="C48" s="30">
        <f t="shared" si="17"/>
        <v>0</v>
      </c>
      <c r="D48" s="30">
        <f t="shared" si="9"/>
        <v>0</v>
      </c>
      <c r="E48" s="30">
        <f t="shared" si="9"/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</row>
    <row r="49" spans="2:17" ht="15.75" customHeight="1">
      <c r="B49" s="55" t="s">
        <v>52</v>
      </c>
      <c r="C49" s="30">
        <f t="shared" si="17"/>
        <v>0</v>
      </c>
      <c r="D49" s="30">
        <f t="shared" si="9"/>
        <v>0</v>
      </c>
      <c r="E49" s="30">
        <f t="shared" si="9"/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</row>
    <row r="50" spans="2:17">
      <c r="B50" s="55" t="s">
        <v>53</v>
      </c>
      <c r="C50" s="30">
        <f t="shared" si="17"/>
        <v>0</v>
      </c>
      <c r="D50" s="30">
        <f t="shared" si="9"/>
        <v>0</v>
      </c>
      <c r="E50" s="30">
        <f t="shared" si="9"/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</row>
    <row r="51" spans="2:17" ht="18" customHeight="1">
      <c r="B51" s="52" t="s">
        <v>54</v>
      </c>
      <c r="C51" s="30">
        <f>SUM(D51,E51)</f>
        <v>205</v>
      </c>
      <c r="D51" s="30">
        <f t="shared" si="9"/>
        <v>67</v>
      </c>
      <c r="E51" s="30">
        <f>SUM(G51,I51,K51,M51,O51,Q51)</f>
        <v>138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61</v>
      </c>
      <c r="M51" s="30">
        <v>111</v>
      </c>
      <c r="N51" s="30">
        <v>6</v>
      </c>
      <c r="O51" s="30">
        <v>27</v>
      </c>
      <c r="P51" s="30">
        <v>0</v>
      </c>
      <c r="Q51" s="30">
        <v>0</v>
      </c>
    </row>
    <row r="52" spans="2:17">
      <c r="B52" s="56" t="s">
        <v>58</v>
      </c>
      <c r="C52" s="30">
        <f>SUM(D52,E52)</f>
        <v>286</v>
      </c>
      <c r="D52" s="30">
        <f t="shared" si="9"/>
        <v>112</v>
      </c>
      <c r="E52" s="30">
        <f t="shared" si="9"/>
        <v>174</v>
      </c>
      <c r="F52" s="30">
        <f>SUM(F53+F57+F61)</f>
        <v>0</v>
      </c>
      <c r="G52" s="30">
        <f t="shared" ref="G52:Q52" si="20">SUM(G53+G57+G61)</f>
        <v>0</v>
      </c>
      <c r="H52" s="30">
        <f t="shared" si="20"/>
        <v>0</v>
      </c>
      <c r="I52" s="30">
        <f t="shared" si="20"/>
        <v>0</v>
      </c>
      <c r="J52" s="30">
        <f t="shared" si="20"/>
        <v>3</v>
      </c>
      <c r="K52" s="30">
        <f t="shared" si="20"/>
        <v>1</v>
      </c>
      <c r="L52" s="30">
        <f t="shared" si="20"/>
        <v>102</v>
      </c>
      <c r="M52" s="30">
        <f t="shared" si="20"/>
        <v>135</v>
      </c>
      <c r="N52" s="30">
        <f t="shared" si="20"/>
        <v>7</v>
      </c>
      <c r="O52" s="30">
        <f t="shared" si="20"/>
        <v>38</v>
      </c>
      <c r="P52" s="30">
        <f t="shared" si="20"/>
        <v>0</v>
      </c>
      <c r="Q52" s="30">
        <f t="shared" si="20"/>
        <v>0</v>
      </c>
    </row>
    <row r="53" spans="2:17">
      <c r="B53" s="52" t="s">
        <v>48</v>
      </c>
      <c r="C53" s="30">
        <f t="shared" ref="C53:C60" si="21">SUM(D53,E53)</f>
        <v>169</v>
      </c>
      <c r="D53" s="30">
        <f t="shared" si="9"/>
        <v>78</v>
      </c>
      <c r="E53" s="30">
        <f t="shared" si="9"/>
        <v>91</v>
      </c>
      <c r="F53" s="30">
        <f>SUM(F54+F55+F56)</f>
        <v>0</v>
      </c>
      <c r="G53" s="30">
        <f t="shared" ref="G53:Q53" si="22">SUM(G54+G55+G56)</f>
        <v>0</v>
      </c>
      <c r="H53" s="30">
        <f t="shared" si="22"/>
        <v>0</v>
      </c>
      <c r="I53" s="30">
        <f t="shared" si="22"/>
        <v>0</v>
      </c>
      <c r="J53" s="30">
        <f t="shared" si="22"/>
        <v>3</v>
      </c>
      <c r="K53" s="30">
        <f t="shared" si="22"/>
        <v>1</v>
      </c>
      <c r="L53" s="30">
        <f t="shared" si="22"/>
        <v>70</v>
      </c>
      <c r="M53" s="30">
        <f t="shared" si="22"/>
        <v>68</v>
      </c>
      <c r="N53" s="30">
        <f t="shared" si="22"/>
        <v>5</v>
      </c>
      <c r="O53" s="30">
        <f t="shared" si="22"/>
        <v>22</v>
      </c>
      <c r="P53" s="30">
        <f t="shared" si="22"/>
        <v>0</v>
      </c>
      <c r="Q53" s="30">
        <f t="shared" si="22"/>
        <v>0</v>
      </c>
    </row>
    <row r="54" spans="2:17">
      <c r="B54" s="54" t="s">
        <v>4</v>
      </c>
      <c r="C54" s="30">
        <f t="shared" si="21"/>
        <v>141</v>
      </c>
      <c r="D54" s="30">
        <f t="shared" si="9"/>
        <v>53</v>
      </c>
      <c r="E54" s="30">
        <f t="shared" si="9"/>
        <v>88</v>
      </c>
      <c r="F54" s="30">
        <v>0</v>
      </c>
      <c r="G54" s="30">
        <v>0</v>
      </c>
      <c r="H54" s="30">
        <v>0</v>
      </c>
      <c r="I54" s="30">
        <v>0</v>
      </c>
      <c r="J54" s="30">
        <v>3</v>
      </c>
      <c r="K54" s="30">
        <v>1</v>
      </c>
      <c r="L54" s="30">
        <v>45</v>
      </c>
      <c r="M54" s="30">
        <v>65</v>
      </c>
      <c r="N54" s="30">
        <v>5</v>
      </c>
      <c r="O54" s="30">
        <v>22</v>
      </c>
      <c r="P54" s="30">
        <v>0</v>
      </c>
      <c r="Q54" s="30">
        <v>0</v>
      </c>
    </row>
    <row r="55" spans="2:17">
      <c r="B55" s="54" t="s">
        <v>5</v>
      </c>
      <c r="C55" s="30">
        <f t="shared" si="21"/>
        <v>0</v>
      </c>
      <c r="D55" s="30">
        <f t="shared" si="9"/>
        <v>0</v>
      </c>
      <c r="E55" s="30">
        <f t="shared" si="9"/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</row>
    <row r="56" spans="2:17">
      <c r="B56" s="54" t="s">
        <v>49</v>
      </c>
      <c r="C56" s="30">
        <f t="shared" si="21"/>
        <v>28</v>
      </c>
      <c r="D56" s="30">
        <f t="shared" si="9"/>
        <v>25</v>
      </c>
      <c r="E56" s="30">
        <f t="shared" si="9"/>
        <v>3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25</v>
      </c>
      <c r="M56" s="30">
        <v>3</v>
      </c>
      <c r="N56" s="30">
        <v>0</v>
      </c>
      <c r="O56" s="30">
        <v>0</v>
      </c>
      <c r="P56" s="30">
        <v>0</v>
      </c>
      <c r="Q56" s="30">
        <v>0</v>
      </c>
    </row>
    <row r="57" spans="2:17">
      <c r="B57" s="52" t="s">
        <v>50</v>
      </c>
      <c r="C57" s="30">
        <f t="shared" si="21"/>
        <v>0</v>
      </c>
      <c r="D57" s="30">
        <f t="shared" si="9"/>
        <v>0</v>
      </c>
      <c r="E57" s="30">
        <f t="shared" si="9"/>
        <v>0</v>
      </c>
      <c r="F57" s="30">
        <f>SUM(F58+F59+F60)</f>
        <v>0</v>
      </c>
      <c r="G57" s="30">
        <f t="shared" ref="G57:Q57" si="23">SUM(G58+G59+G60)</f>
        <v>0</v>
      </c>
      <c r="H57" s="30">
        <f t="shared" si="23"/>
        <v>0</v>
      </c>
      <c r="I57" s="30">
        <f t="shared" si="23"/>
        <v>0</v>
      </c>
      <c r="J57" s="30">
        <f t="shared" si="23"/>
        <v>0</v>
      </c>
      <c r="K57" s="30">
        <f t="shared" si="23"/>
        <v>0</v>
      </c>
      <c r="L57" s="30">
        <f t="shared" si="23"/>
        <v>0</v>
      </c>
      <c r="M57" s="30">
        <f t="shared" si="23"/>
        <v>0</v>
      </c>
      <c r="N57" s="30">
        <f t="shared" si="23"/>
        <v>0</v>
      </c>
      <c r="O57" s="30">
        <f t="shared" si="23"/>
        <v>0</v>
      </c>
      <c r="P57" s="30">
        <f t="shared" si="23"/>
        <v>0</v>
      </c>
      <c r="Q57" s="30">
        <f t="shared" si="23"/>
        <v>0</v>
      </c>
    </row>
    <row r="58" spans="2:17">
      <c r="B58" s="55" t="s">
        <v>51</v>
      </c>
      <c r="C58" s="30">
        <f t="shared" si="21"/>
        <v>0</v>
      </c>
      <c r="D58" s="30">
        <f t="shared" si="9"/>
        <v>0</v>
      </c>
      <c r="E58" s="30">
        <f t="shared" si="9"/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</row>
    <row r="59" spans="2:17">
      <c r="B59" s="55" t="s">
        <v>52</v>
      </c>
      <c r="C59" s="30">
        <f t="shared" si="21"/>
        <v>0</v>
      </c>
      <c r="D59" s="30">
        <f t="shared" si="9"/>
        <v>0</v>
      </c>
      <c r="E59" s="30">
        <f t="shared" si="9"/>
        <v>0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</row>
    <row r="60" spans="2:17">
      <c r="B60" s="55" t="s">
        <v>53</v>
      </c>
      <c r="C60" s="30">
        <f t="shared" si="21"/>
        <v>0</v>
      </c>
      <c r="D60" s="30">
        <f t="shared" si="9"/>
        <v>0</v>
      </c>
      <c r="E60" s="30">
        <f t="shared" si="9"/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</row>
    <row r="61" spans="2:17">
      <c r="B61" s="52" t="s">
        <v>54</v>
      </c>
      <c r="C61" s="30">
        <f>SUM(D61,E61)</f>
        <v>117</v>
      </c>
      <c r="D61" s="30">
        <f t="shared" si="9"/>
        <v>34</v>
      </c>
      <c r="E61" s="30">
        <f t="shared" si="9"/>
        <v>83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32</v>
      </c>
      <c r="M61" s="30">
        <v>67</v>
      </c>
      <c r="N61" s="30">
        <v>2</v>
      </c>
      <c r="O61" s="30">
        <v>16</v>
      </c>
      <c r="P61" s="30">
        <v>0</v>
      </c>
      <c r="Q61" s="30">
        <v>0</v>
      </c>
    </row>
    <row r="62" spans="2:17">
      <c r="B62" s="56" t="s">
        <v>59</v>
      </c>
      <c r="C62" s="30">
        <f>SUM(D62,E62)</f>
        <v>668</v>
      </c>
      <c r="D62" s="30">
        <f t="shared" si="9"/>
        <v>209</v>
      </c>
      <c r="E62" s="30">
        <f t="shared" si="9"/>
        <v>459</v>
      </c>
      <c r="F62" s="30">
        <f>SUM(F63+F67+F71)</f>
        <v>0</v>
      </c>
      <c r="G62" s="30">
        <f t="shared" ref="G62:Q62" si="24">SUM(G63+G67+G71)</f>
        <v>0</v>
      </c>
      <c r="H62" s="30">
        <f t="shared" si="24"/>
        <v>0</v>
      </c>
      <c r="I62" s="30">
        <f t="shared" si="24"/>
        <v>0</v>
      </c>
      <c r="J62" s="30">
        <f t="shared" si="24"/>
        <v>5</v>
      </c>
      <c r="K62" s="30">
        <f t="shared" si="24"/>
        <v>1</v>
      </c>
      <c r="L62" s="30">
        <f t="shared" si="24"/>
        <v>174</v>
      </c>
      <c r="M62" s="30">
        <f t="shared" si="24"/>
        <v>332</v>
      </c>
      <c r="N62" s="30">
        <f t="shared" si="24"/>
        <v>30</v>
      </c>
      <c r="O62" s="30">
        <f t="shared" si="24"/>
        <v>126</v>
      </c>
      <c r="P62" s="30">
        <f t="shared" si="24"/>
        <v>0</v>
      </c>
      <c r="Q62" s="30">
        <f t="shared" si="24"/>
        <v>0</v>
      </c>
    </row>
    <row r="63" spans="2:17">
      <c r="B63" s="52" t="s">
        <v>48</v>
      </c>
      <c r="C63" s="30">
        <f t="shared" ref="C63:C70" si="25">SUM(D63,E63)</f>
        <v>383</v>
      </c>
      <c r="D63" s="30">
        <f t="shared" si="9"/>
        <v>132</v>
      </c>
      <c r="E63" s="30">
        <f t="shared" si="9"/>
        <v>251</v>
      </c>
      <c r="F63" s="30">
        <f>SUM(F64+F65+F66)</f>
        <v>0</v>
      </c>
      <c r="G63" s="30">
        <f t="shared" ref="G63:Q63" si="26">SUM(G64+G65+G66)</f>
        <v>0</v>
      </c>
      <c r="H63" s="30">
        <f t="shared" si="26"/>
        <v>0</v>
      </c>
      <c r="I63" s="30">
        <f t="shared" si="26"/>
        <v>0</v>
      </c>
      <c r="J63" s="30">
        <f t="shared" si="26"/>
        <v>5</v>
      </c>
      <c r="K63" s="30">
        <f t="shared" si="26"/>
        <v>1</v>
      </c>
      <c r="L63" s="30">
        <f t="shared" si="26"/>
        <v>105</v>
      </c>
      <c r="M63" s="30">
        <f t="shared" si="26"/>
        <v>170</v>
      </c>
      <c r="N63" s="30">
        <f t="shared" si="26"/>
        <v>22</v>
      </c>
      <c r="O63" s="30">
        <f t="shared" si="26"/>
        <v>80</v>
      </c>
      <c r="P63" s="30">
        <f t="shared" si="26"/>
        <v>0</v>
      </c>
      <c r="Q63" s="30">
        <f t="shared" si="26"/>
        <v>0</v>
      </c>
    </row>
    <row r="64" spans="2:17">
      <c r="B64" s="54" t="s">
        <v>4</v>
      </c>
      <c r="C64" s="30">
        <f t="shared" si="25"/>
        <v>302</v>
      </c>
      <c r="D64" s="30">
        <f t="shared" si="9"/>
        <v>95</v>
      </c>
      <c r="E64" s="30">
        <f t="shared" si="9"/>
        <v>207</v>
      </c>
      <c r="F64" s="30">
        <v>0</v>
      </c>
      <c r="G64" s="30">
        <v>0</v>
      </c>
      <c r="H64" s="30">
        <v>0</v>
      </c>
      <c r="I64" s="30">
        <v>0</v>
      </c>
      <c r="J64" s="30">
        <v>5</v>
      </c>
      <c r="K64" s="30">
        <v>1</v>
      </c>
      <c r="L64" s="30">
        <v>72</v>
      </c>
      <c r="M64" s="30">
        <v>138</v>
      </c>
      <c r="N64" s="30">
        <v>18</v>
      </c>
      <c r="O64" s="30">
        <v>68</v>
      </c>
      <c r="P64" s="30">
        <v>0</v>
      </c>
      <c r="Q64" s="30">
        <v>0</v>
      </c>
    </row>
    <row r="65" spans="2:17">
      <c r="B65" s="54" t="s">
        <v>5</v>
      </c>
      <c r="C65" s="30">
        <f t="shared" si="25"/>
        <v>18</v>
      </c>
      <c r="D65" s="30">
        <f t="shared" si="9"/>
        <v>8</v>
      </c>
      <c r="E65" s="30">
        <f t="shared" si="9"/>
        <v>10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5</v>
      </c>
      <c r="M65" s="30">
        <v>6</v>
      </c>
      <c r="N65" s="30">
        <v>3</v>
      </c>
      <c r="O65" s="30">
        <v>4</v>
      </c>
      <c r="P65" s="30">
        <v>0</v>
      </c>
      <c r="Q65" s="30">
        <v>0</v>
      </c>
    </row>
    <row r="66" spans="2:17">
      <c r="B66" s="54" t="s">
        <v>49</v>
      </c>
      <c r="C66" s="30">
        <f t="shared" si="25"/>
        <v>63</v>
      </c>
      <c r="D66" s="30">
        <f t="shared" si="9"/>
        <v>29</v>
      </c>
      <c r="E66" s="30">
        <f t="shared" si="9"/>
        <v>34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28</v>
      </c>
      <c r="M66" s="30">
        <v>26</v>
      </c>
      <c r="N66" s="30">
        <v>1</v>
      </c>
      <c r="O66" s="30">
        <v>8</v>
      </c>
      <c r="P66" s="30">
        <v>0</v>
      </c>
      <c r="Q66" s="30">
        <v>0</v>
      </c>
    </row>
    <row r="67" spans="2:17">
      <c r="B67" s="52" t="s">
        <v>50</v>
      </c>
      <c r="C67" s="30">
        <f t="shared" si="25"/>
        <v>8</v>
      </c>
      <c r="D67" s="30">
        <f t="shared" si="9"/>
        <v>2</v>
      </c>
      <c r="E67" s="30">
        <f t="shared" si="9"/>
        <v>6</v>
      </c>
      <c r="F67" s="30">
        <f>SUM(F68+F69+F70)</f>
        <v>0</v>
      </c>
      <c r="G67" s="30">
        <f t="shared" ref="G67:Q67" si="27">SUM(G68+G69+G70)</f>
        <v>0</v>
      </c>
      <c r="H67" s="30">
        <f t="shared" si="27"/>
        <v>0</v>
      </c>
      <c r="I67" s="30">
        <f t="shared" si="27"/>
        <v>0</v>
      </c>
      <c r="J67" s="30">
        <f t="shared" si="27"/>
        <v>0</v>
      </c>
      <c r="K67" s="30">
        <f t="shared" si="27"/>
        <v>0</v>
      </c>
      <c r="L67" s="30">
        <f t="shared" si="27"/>
        <v>2</v>
      </c>
      <c r="M67" s="30">
        <f t="shared" si="27"/>
        <v>4</v>
      </c>
      <c r="N67" s="30">
        <f t="shared" si="27"/>
        <v>0</v>
      </c>
      <c r="O67" s="30">
        <f t="shared" si="27"/>
        <v>2</v>
      </c>
      <c r="P67" s="30">
        <f t="shared" si="27"/>
        <v>0</v>
      </c>
      <c r="Q67" s="30">
        <f t="shared" si="27"/>
        <v>0</v>
      </c>
    </row>
    <row r="68" spans="2:17">
      <c r="B68" s="55" t="s">
        <v>51</v>
      </c>
      <c r="C68" s="30">
        <f t="shared" si="25"/>
        <v>0</v>
      </c>
      <c r="D68" s="30">
        <f t="shared" si="9"/>
        <v>0</v>
      </c>
      <c r="E68" s="30">
        <f t="shared" si="9"/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</row>
    <row r="69" spans="2:17">
      <c r="B69" s="55" t="s">
        <v>52</v>
      </c>
      <c r="C69" s="30">
        <f t="shared" si="25"/>
        <v>8</v>
      </c>
      <c r="D69" s="30">
        <f t="shared" si="9"/>
        <v>2</v>
      </c>
      <c r="E69" s="30">
        <f t="shared" si="9"/>
        <v>6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2</v>
      </c>
      <c r="M69" s="30">
        <v>4</v>
      </c>
      <c r="N69" s="30">
        <v>0</v>
      </c>
      <c r="O69" s="30">
        <v>2</v>
      </c>
      <c r="P69" s="30">
        <v>0</v>
      </c>
      <c r="Q69" s="30">
        <v>0</v>
      </c>
    </row>
    <row r="70" spans="2:17">
      <c r="B70" s="55" t="s">
        <v>53</v>
      </c>
      <c r="C70" s="30">
        <f t="shared" si="25"/>
        <v>0</v>
      </c>
      <c r="D70" s="30">
        <f t="shared" si="9"/>
        <v>0</v>
      </c>
      <c r="E70" s="30">
        <f t="shared" si="9"/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</row>
    <row r="71" spans="2:17">
      <c r="B71" s="52" t="s">
        <v>54</v>
      </c>
      <c r="C71" s="30">
        <f>SUM(D71,E71)</f>
        <v>277</v>
      </c>
      <c r="D71" s="30">
        <f t="shared" si="9"/>
        <v>75</v>
      </c>
      <c r="E71" s="30">
        <f t="shared" si="9"/>
        <v>202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67</v>
      </c>
      <c r="M71" s="30">
        <v>158</v>
      </c>
      <c r="N71" s="30">
        <v>8</v>
      </c>
      <c r="O71" s="30">
        <v>44</v>
      </c>
      <c r="P71" s="30">
        <v>0</v>
      </c>
      <c r="Q71" s="30">
        <v>0</v>
      </c>
    </row>
    <row r="72" spans="2:17" ht="32.4">
      <c r="B72" s="56" t="s">
        <v>60</v>
      </c>
      <c r="C72" s="30">
        <f>SUM(D72,E72)</f>
        <v>1741</v>
      </c>
      <c r="D72" s="30">
        <f t="shared" si="9"/>
        <v>802</v>
      </c>
      <c r="E72" s="30">
        <f t="shared" si="9"/>
        <v>939</v>
      </c>
      <c r="F72" s="30">
        <f>SUM(F73+F77+F81)</f>
        <v>0</v>
      </c>
      <c r="G72" s="30">
        <f t="shared" ref="G72:Q72" si="28">SUM(G73+G77+G81)</f>
        <v>0</v>
      </c>
      <c r="H72" s="30">
        <f t="shared" si="28"/>
        <v>0</v>
      </c>
      <c r="I72" s="30">
        <f t="shared" si="28"/>
        <v>0</v>
      </c>
      <c r="J72" s="30">
        <f t="shared" si="28"/>
        <v>30</v>
      </c>
      <c r="K72" s="30">
        <f t="shared" si="28"/>
        <v>2</v>
      </c>
      <c r="L72" s="30">
        <f>SUM(L73+L77+L81)</f>
        <v>683</v>
      </c>
      <c r="M72" s="30">
        <f t="shared" si="28"/>
        <v>653</v>
      </c>
      <c r="N72" s="30">
        <f t="shared" si="28"/>
        <v>89</v>
      </c>
      <c r="O72" s="30">
        <f t="shared" si="28"/>
        <v>283</v>
      </c>
      <c r="P72" s="30">
        <f t="shared" si="28"/>
        <v>0</v>
      </c>
      <c r="Q72" s="30">
        <f t="shared" si="28"/>
        <v>1</v>
      </c>
    </row>
    <row r="73" spans="2:17">
      <c r="B73" s="52" t="s">
        <v>48</v>
      </c>
      <c r="C73" s="30">
        <f t="shared" ref="C73:C81" si="29">SUM(D73,E73)</f>
        <v>1032</v>
      </c>
      <c r="D73" s="30">
        <f t="shared" si="9"/>
        <v>513</v>
      </c>
      <c r="E73" s="30">
        <f t="shared" si="9"/>
        <v>519</v>
      </c>
      <c r="F73" s="30">
        <f>SUM(F74+F75+F76)</f>
        <v>0</v>
      </c>
      <c r="G73" s="30">
        <f t="shared" ref="G73:Q73" si="30">SUM(G74+G75+G76)</f>
        <v>0</v>
      </c>
      <c r="H73" s="30">
        <f t="shared" si="30"/>
        <v>0</v>
      </c>
      <c r="I73" s="30">
        <f t="shared" si="30"/>
        <v>0</v>
      </c>
      <c r="J73" s="30">
        <f t="shared" si="30"/>
        <v>30</v>
      </c>
      <c r="K73" s="30">
        <f t="shared" si="30"/>
        <v>2</v>
      </c>
      <c r="L73" s="30">
        <f t="shared" si="30"/>
        <v>419</v>
      </c>
      <c r="M73" s="30">
        <f t="shared" si="30"/>
        <v>313</v>
      </c>
      <c r="N73" s="30">
        <f t="shared" si="30"/>
        <v>64</v>
      </c>
      <c r="O73" s="30">
        <f t="shared" si="30"/>
        <v>203</v>
      </c>
      <c r="P73" s="30">
        <f t="shared" si="30"/>
        <v>0</v>
      </c>
      <c r="Q73" s="30">
        <f t="shared" si="30"/>
        <v>1</v>
      </c>
    </row>
    <row r="74" spans="2:17">
      <c r="B74" s="54" t="s">
        <v>4</v>
      </c>
      <c r="C74" s="30">
        <f t="shared" si="29"/>
        <v>883</v>
      </c>
      <c r="D74" s="30">
        <f t="shared" si="9"/>
        <v>387</v>
      </c>
      <c r="E74" s="30">
        <f t="shared" si="9"/>
        <v>496</v>
      </c>
      <c r="F74" s="30">
        <v>0</v>
      </c>
      <c r="G74" s="30">
        <v>0</v>
      </c>
      <c r="H74" s="30">
        <v>0</v>
      </c>
      <c r="I74" s="30">
        <v>0</v>
      </c>
      <c r="J74" s="30">
        <v>30</v>
      </c>
      <c r="K74" s="30">
        <v>2</v>
      </c>
      <c r="L74" s="30">
        <v>294</v>
      </c>
      <c r="M74" s="30">
        <v>290</v>
      </c>
      <c r="N74" s="30">
        <v>63</v>
      </c>
      <c r="O74" s="30">
        <v>203</v>
      </c>
      <c r="P74" s="30">
        <v>0</v>
      </c>
      <c r="Q74" s="30">
        <v>1</v>
      </c>
    </row>
    <row r="75" spans="2:17">
      <c r="B75" s="54" t="s">
        <v>5</v>
      </c>
      <c r="C75" s="30">
        <f t="shared" si="29"/>
        <v>2</v>
      </c>
      <c r="D75" s="30">
        <f t="shared" si="9"/>
        <v>1</v>
      </c>
      <c r="E75" s="30">
        <f t="shared" si="9"/>
        <v>1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</v>
      </c>
      <c r="N75" s="30">
        <v>1</v>
      </c>
      <c r="O75" s="30">
        <v>0</v>
      </c>
      <c r="P75" s="30">
        <v>0</v>
      </c>
      <c r="Q75" s="30">
        <v>0</v>
      </c>
    </row>
    <row r="76" spans="2:17">
      <c r="B76" s="54" t="s">
        <v>49</v>
      </c>
      <c r="C76" s="30">
        <f t="shared" si="29"/>
        <v>147</v>
      </c>
      <c r="D76" s="30">
        <f t="shared" si="9"/>
        <v>125</v>
      </c>
      <c r="E76" s="30">
        <f t="shared" si="9"/>
        <v>22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125</v>
      </c>
      <c r="M76" s="30">
        <v>22</v>
      </c>
      <c r="N76" s="30">
        <v>0</v>
      </c>
      <c r="O76" s="30">
        <v>0</v>
      </c>
      <c r="P76" s="30">
        <v>0</v>
      </c>
      <c r="Q76" s="30">
        <v>0</v>
      </c>
    </row>
    <row r="77" spans="2:17">
      <c r="B77" s="52" t="s">
        <v>50</v>
      </c>
      <c r="C77" s="30">
        <f t="shared" si="29"/>
        <v>10</v>
      </c>
      <c r="D77" s="30">
        <f t="shared" si="9"/>
        <v>3</v>
      </c>
      <c r="E77" s="30">
        <f t="shared" si="9"/>
        <v>7</v>
      </c>
      <c r="F77" s="30">
        <f>SUM(F78+F79+F80)</f>
        <v>0</v>
      </c>
      <c r="G77" s="30">
        <f t="shared" ref="G77:Q77" si="31">SUM(G78+G79+G80)</f>
        <v>0</v>
      </c>
      <c r="H77" s="30">
        <f t="shared" si="31"/>
        <v>0</v>
      </c>
      <c r="I77" s="30">
        <f t="shared" si="31"/>
        <v>0</v>
      </c>
      <c r="J77" s="30">
        <f t="shared" si="31"/>
        <v>0</v>
      </c>
      <c r="K77" s="30">
        <f t="shared" si="31"/>
        <v>0</v>
      </c>
      <c r="L77" s="30">
        <f t="shared" si="31"/>
        <v>3</v>
      </c>
      <c r="M77" s="30">
        <f t="shared" si="31"/>
        <v>3</v>
      </c>
      <c r="N77" s="30">
        <f t="shared" si="31"/>
        <v>0</v>
      </c>
      <c r="O77" s="30">
        <f t="shared" si="31"/>
        <v>4</v>
      </c>
      <c r="P77" s="30">
        <f t="shared" si="31"/>
        <v>0</v>
      </c>
      <c r="Q77" s="30">
        <f t="shared" si="31"/>
        <v>0</v>
      </c>
    </row>
    <row r="78" spans="2:17">
      <c r="B78" s="55" t="s">
        <v>51</v>
      </c>
      <c r="C78" s="30">
        <f t="shared" si="29"/>
        <v>4</v>
      </c>
      <c r="D78" s="30">
        <f t="shared" si="9"/>
        <v>0</v>
      </c>
      <c r="E78" s="30">
        <f t="shared" si="9"/>
        <v>4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</v>
      </c>
      <c r="N78" s="30">
        <v>0</v>
      </c>
      <c r="O78" s="30">
        <v>2</v>
      </c>
      <c r="P78" s="30">
        <v>0</v>
      </c>
      <c r="Q78" s="30">
        <v>0</v>
      </c>
    </row>
    <row r="79" spans="2:17">
      <c r="B79" s="55" t="s">
        <v>52</v>
      </c>
      <c r="C79" s="30">
        <f t="shared" si="29"/>
        <v>6</v>
      </c>
      <c r="D79" s="30">
        <f t="shared" si="9"/>
        <v>3</v>
      </c>
      <c r="E79" s="30">
        <f t="shared" si="9"/>
        <v>3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3</v>
      </c>
      <c r="M79" s="30">
        <v>1</v>
      </c>
      <c r="N79" s="30">
        <v>0</v>
      </c>
      <c r="O79" s="30">
        <v>2</v>
      </c>
      <c r="P79" s="30">
        <v>0</v>
      </c>
      <c r="Q79" s="30">
        <v>0</v>
      </c>
    </row>
    <row r="80" spans="2:17">
      <c r="B80" s="55" t="s">
        <v>53</v>
      </c>
      <c r="C80" s="30">
        <f>SUM(D80,E80)</f>
        <v>0</v>
      </c>
      <c r="D80" s="30">
        <f t="shared" si="9"/>
        <v>0</v>
      </c>
      <c r="E80" s="30">
        <f t="shared" si="9"/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</row>
    <row r="81" spans="2:17" ht="16.8" thickBot="1">
      <c r="B81" s="57" t="s">
        <v>54</v>
      </c>
      <c r="C81" s="44">
        <f t="shared" si="29"/>
        <v>699</v>
      </c>
      <c r="D81" s="44">
        <f t="shared" si="9"/>
        <v>286</v>
      </c>
      <c r="E81" s="44">
        <f t="shared" si="9"/>
        <v>413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261</v>
      </c>
      <c r="M81" s="44">
        <v>337</v>
      </c>
      <c r="N81" s="44">
        <v>25</v>
      </c>
      <c r="O81" s="44">
        <v>76</v>
      </c>
      <c r="P81" s="44">
        <v>0</v>
      </c>
      <c r="Q81" s="44">
        <v>0</v>
      </c>
    </row>
    <row r="82" spans="2:17">
      <c r="B82" s="47"/>
    </row>
  </sheetData>
  <mergeCells count="12">
    <mergeCell ref="N4:O8"/>
    <mergeCell ref="P4:Q8"/>
    <mergeCell ref="C1:Q1"/>
    <mergeCell ref="C2:Q2"/>
    <mergeCell ref="C3:L3"/>
    <mergeCell ref="N3:Q3"/>
    <mergeCell ref="L4:M8"/>
    <mergeCell ref="B4:B9"/>
    <mergeCell ref="C4:E8"/>
    <mergeCell ref="F4:G8"/>
    <mergeCell ref="H4:I8"/>
    <mergeCell ref="J4:K8"/>
  </mergeCells>
  <phoneticPr fontId="8" type="noConversion"/>
  <pageMargins left="0.08" right="7.0000000000000007E-2" top="0.78" bottom="0.67" header="0.5" footer="0.38"/>
  <pageSetup paperSize="9" scale="57" fitToHeight="0" orientation="portrait" r:id="rId1"/>
  <headerFooter alignWithMargins="0">
    <oddHeader>&amp;L&amp;"標楷體,標準"&amp;16性別主流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36</vt:i4>
      </vt:variant>
      <vt:variant>
        <vt:lpstr>具名範圍</vt:lpstr>
      </vt:variant>
      <vt:variant>
        <vt:i4>7</vt:i4>
      </vt:variant>
    </vt:vector>
  </HeadingPairs>
  <TitlesOfParts>
    <vt:vector size="43" baseType="lpstr">
      <vt:lpstr>1150630</vt:lpstr>
      <vt:lpstr>1150331</vt:lpstr>
      <vt:lpstr>1141231</vt:lpstr>
      <vt:lpstr>1140930</vt:lpstr>
      <vt:lpstr>1140630</vt:lpstr>
      <vt:lpstr>1140331</vt:lpstr>
      <vt:lpstr>1131231</vt:lpstr>
      <vt:lpstr>1130930</vt:lpstr>
      <vt:lpstr>1130630</vt:lpstr>
      <vt:lpstr>1130331</vt:lpstr>
      <vt:lpstr>1121231</vt:lpstr>
      <vt:lpstr>1120930</vt:lpstr>
      <vt:lpstr>1120630</vt:lpstr>
      <vt:lpstr>1120331</vt:lpstr>
      <vt:lpstr>1111231</vt:lpstr>
      <vt:lpstr>1110930</vt:lpstr>
      <vt:lpstr>1110630</vt:lpstr>
      <vt:lpstr>1110331</vt:lpstr>
      <vt:lpstr>1101231</vt:lpstr>
      <vt:lpstr>1100930</vt:lpstr>
      <vt:lpstr>1100630</vt:lpstr>
      <vt:lpstr>1100331</vt:lpstr>
      <vt:lpstr>1091231</vt:lpstr>
      <vt:lpstr>1090930</vt:lpstr>
      <vt:lpstr>1090630</vt:lpstr>
      <vt:lpstr>1081231</vt:lpstr>
      <vt:lpstr>1080831</vt:lpstr>
      <vt:lpstr>1071231</vt:lpstr>
      <vt:lpstr>1070131</vt:lpstr>
      <vt:lpstr>1060731</vt:lpstr>
      <vt:lpstr>1051231</vt:lpstr>
      <vt:lpstr>1041231</vt:lpstr>
      <vt:lpstr>1031231</vt:lpstr>
      <vt:lpstr>1021231</vt:lpstr>
      <vt:lpstr>1011231</vt:lpstr>
      <vt:lpstr>100031</vt:lpstr>
      <vt:lpstr>'1021231'!Print_Area</vt:lpstr>
      <vt:lpstr>'1060731'!Print_Area</vt:lpstr>
      <vt:lpstr>'1070131'!Print_Area</vt:lpstr>
      <vt:lpstr>'1011231'!Print_Titles</vt:lpstr>
      <vt:lpstr>'1031231'!Print_Titles</vt:lpstr>
      <vt:lpstr>'1041231'!Print_Titles</vt:lpstr>
      <vt:lpstr>'1071231'!Print_Titles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黃苾芬</dc:creator>
  <cp:lastModifiedBy>林孝旻</cp:lastModifiedBy>
  <cp:lastPrinted>2026-06-08T03:44:22Z</cp:lastPrinted>
  <dcterms:created xsi:type="dcterms:W3CDTF">2011-07-26T03:03:59Z</dcterms:created>
  <dcterms:modified xsi:type="dcterms:W3CDTF">2026-08-11T02:15:44Z</dcterms:modified>
</cp:coreProperties>
</file>